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995" windowHeight="6900"/>
  </bookViews>
  <sheets>
    <sheet name="PLANILHA ORÇAMENTARIA" sheetId="9" r:id="rId1"/>
    <sheet name="MEMÓRIA DE CÁLCULO" sheetId="13" state="hidden" r:id="rId2"/>
    <sheet name="Plan1" sheetId="14" r:id="rId3"/>
  </sheets>
  <definedNames>
    <definedName name="_xlnm.Print_Area" localSheetId="1">'MEMÓRIA DE CÁLCULO'!$A$1:$G$60</definedName>
    <definedName name="_xlnm.Print_Area" localSheetId="0">'PLANILHA ORÇAMENTARIA'!$A$1:$H$69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9"/>
  <c r="E22"/>
  <c r="G21"/>
  <c r="H21" s="1"/>
  <c r="G20"/>
  <c r="E20"/>
  <c r="H22" l="1"/>
  <c r="H20"/>
  <c r="G51"/>
  <c r="G52"/>
  <c r="G53"/>
  <c r="G54"/>
  <c r="G55"/>
  <c r="G56"/>
  <c r="G50"/>
  <c r="G48"/>
  <c r="G41"/>
  <c r="G42"/>
  <c r="G43"/>
  <c r="G44"/>
  <c r="G45"/>
  <c r="G46"/>
  <c r="G36"/>
  <c r="G37"/>
  <c r="G38"/>
  <c r="G39"/>
  <c r="G40"/>
  <c r="G29"/>
  <c r="G30"/>
  <c r="G31"/>
  <c r="G32"/>
  <c r="G33"/>
  <c r="G34"/>
  <c r="G35"/>
  <c r="G28"/>
  <c r="G26"/>
  <c r="G25"/>
  <c r="G23"/>
  <c r="G18"/>
  <c r="G17"/>
  <c r="G14"/>
  <c r="G15"/>
  <c r="G13"/>
  <c r="G12"/>
  <c r="G9"/>
  <c r="G47" l="1"/>
  <c r="G49"/>
  <c r="G24"/>
  <c r="G27"/>
  <c r="G10"/>
  <c r="G11"/>
  <c r="G16"/>
  <c r="G19"/>
  <c r="H13" l="1"/>
  <c r="H14"/>
  <c r="H56" l="1"/>
  <c r="H55"/>
  <c r="H54"/>
  <c r="H51"/>
  <c r="H53"/>
  <c r="H52"/>
  <c r="H50"/>
  <c r="H49" l="1"/>
  <c r="H46"/>
  <c r="H45"/>
  <c r="H35"/>
  <c r="H44"/>
  <c r="H43"/>
  <c r="H42"/>
  <c r="H41"/>
  <c r="H40"/>
  <c r="H38"/>
  <c r="H37"/>
  <c r="H36"/>
  <c r="H34"/>
  <c r="H39"/>
  <c r="H33"/>
  <c r="H32"/>
  <c r="H31" l="1"/>
  <c r="H30"/>
  <c r="H29"/>
  <c r="H28"/>
  <c r="H27" l="1"/>
  <c r="E48"/>
  <c r="E23"/>
  <c r="E9"/>
  <c r="F50" i="13" l="1"/>
  <c r="H48" i="9" l="1"/>
  <c r="H47" s="1"/>
  <c r="G50" i="13" l="1"/>
  <c r="G57" i="9"/>
  <c r="G8"/>
  <c r="H9" l="1"/>
  <c r="H8" s="1"/>
  <c r="H23"/>
  <c r="H15"/>
  <c r="H18"/>
  <c r="H12"/>
  <c r="H17"/>
  <c r="H25"/>
  <c r="H26"/>
  <c r="H11" l="1"/>
  <c r="H19"/>
  <c r="H16"/>
  <c r="H24"/>
  <c r="H10" l="1"/>
  <c r="H57" s="1"/>
</calcChain>
</file>

<file path=xl/sharedStrings.xml><?xml version="1.0" encoding="utf-8"?>
<sst xmlns="http://schemas.openxmlformats.org/spreadsheetml/2006/main" count="263" uniqueCount="194">
  <si>
    <t>ITEM</t>
  </si>
  <si>
    <t>QUANTIDADE</t>
  </si>
  <si>
    <t>UNIDADE</t>
  </si>
  <si>
    <t>PLANILHA ORÇAMENTÁRIA DE CUSTOS</t>
  </si>
  <si>
    <t>LDI</t>
  </si>
  <si>
    <t>1.1</t>
  </si>
  <si>
    <t>2.1</t>
  </si>
  <si>
    <t>2.2</t>
  </si>
  <si>
    <t>3.1</t>
  </si>
  <si>
    <t>FOLHA Nº: 01/01</t>
  </si>
  <si>
    <t>3.2</t>
  </si>
  <si>
    <t>3.3</t>
  </si>
  <si>
    <t>2.1.1</t>
  </si>
  <si>
    <t>2.1.2</t>
  </si>
  <si>
    <t>2.2.1</t>
  </si>
  <si>
    <t>2.2.2</t>
  </si>
  <si>
    <t>3.1.1</t>
  </si>
  <si>
    <t>3.1.2</t>
  </si>
  <si>
    <t>3.2.1</t>
  </si>
  <si>
    <t>3.2.2</t>
  </si>
  <si>
    <t>3.3.1</t>
  </si>
  <si>
    <t>3.3.2</t>
  </si>
  <si>
    <t>5.1</t>
  </si>
  <si>
    <t>5.2</t>
  </si>
  <si>
    <t>3.1.3</t>
  </si>
  <si>
    <t>2.1.3</t>
  </si>
  <si>
    <t xml:space="preserve">OBRA:  ELABORAÇÃO DE PROJETOS DE SISTEMAS DE ESGOTAMENTO SANITÁRIO </t>
  </si>
  <si>
    <t>DISCRIMINAÇÃO DO SERVIÇO</t>
  </si>
  <si>
    <t>CODIGO</t>
  </si>
  <si>
    <t xml:space="preserve">CUSTO TOTAL </t>
  </si>
  <si>
    <t>DIAGNÓSTICO DE CONCEPÇÃO DE MUNICÍPIOS (RTP)</t>
  </si>
  <si>
    <t xml:space="preserve">SERVIÇOS DE CAMPO </t>
  </si>
  <si>
    <t>SERVIÇOS TOPOGRÁFICOS</t>
  </si>
  <si>
    <t>SERVIÇO GEOTECNICOS</t>
  </si>
  <si>
    <t>ESTAÇÃO ELEVATÓRIA DE ESGOTO (EEE)</t>
  </si>
  <si>
    <t xml:space="preserve">ESTUDO AMBIENTAL </t>
  </si>
  <si>
    <t xml:space="preserve">TOTAL </t>
  </si>
  <si>
    <t>3.0</t>
  </si>
  <si>
    <t>PROJETOS BASICOS</t>
  </si>
  <si>
    <t>PRAZO DE EXECUÇÃO: 6 MESES</t>
  </si>
  <si>
    <t>FORMA DE EXECUÇÃO: INDIRETA</t>
  </si>
  <si>
    <t>km</t>
  </si>
  <si>
    <t>2.1.4</t>
  </si>
  <si>
    <t>2.1.5</t>
  </si>
  <si>
    <t>2.2.3</t>
  </si>
  <si>
    <t>2.2.4</t>
  </si>
  <si>
    <t>2.2.5</t>
  </si>
  <si>
    <t>CADASTRO E ADEQUAÇÃO DE PROJETOS</t>
  </si>
  <si>
    <t>3.1.4</t>
  </si>
  <si>
    <t>3.2.3</t>
  </si>
  <si>
    <t>3.2.4</t>
  </si>
  <si>
    <t xml:space="preserve">un </t>
  </si>
  <si>
    <t>3.3.3</t>
  </si>
  <si>
    <t>3.3.4</t>
  </si>
  <si>
    <t>3.3.5</t>
  </si>
  <si>
    <t>3.3.6</t>
  </si>
  <si>
    <t>3.3.7</t>
  </si>
  <si>
    <t>3.3.8</t>
  </si>
  <si>
    <t>PROJETO BÁSICO (inclui: desenho detalhado, especificações da obra, memorial descrito, memória de cálculo e planilha orçamentária, exceto para os cadastros).</t>
  </si>
  <si>
    <t>ESTUDO DE ALTERNATIVAS PARA AMPLIACAO E/OU MELHORIA DO SISTEMA EXISTENTE</t>
  </si>
  <si>
    <t>65001513</t>
  </si>
  <si>
    <t xml:space="preserve">MOBILIZACAO E DESMOBILIZACAO DE EQUIPE DE TOPOGRAFIA.                                                                                                                                                                                              </t>
  </si>
  <si>
    <t xml:space="preserve">LEVANTAMENTO PLANIALTIMETRICO E SEMICADASTRAL COM NORMAL - AREA URBANA.                                                                                                                                                                       </t>
  </si>
  <si>
    <t xml:space="preserve">LEVANTAMENTO PLANIALTIMETRICO E SEMICADASTRAL COM NORMAL - AREA DE EXPANSAO                                                                                                                                                                     </t>
  </si>
  <si>
    <t xml:space="preserve">LEVANTAMENTO DE AREAS ESPECIAIS, INCLUSIVE TRAVESSIAS AREA ATE 1.000 M2.                                                                                                          </t>
  </si>
  <si>
    <t xml:space="preserve">SONDAGEM A PERCUSSAO - MOBILIZACAO E DESMOBILIZACAO                                                                                                                                                                                          </t>
  </si>
  <si>
    <t xml:space="preserve">SONDAGEM A PERCUSSAO - ADICIONAL DE MOBILIZACAO E DESMOBILIZACAO                                                                                                                                                                               </t>
  </si>
  <si>
    <t xml:space="preserve">SONDAGEM A PERCUSSAO - INSTALACAO POR FURO                                                                                                                                                                                                 </t>
  </si>
  <si>
    <t xml:space="preserve">SONDAGEM A PERCUSSAO Ã˜2.1/2" - PERFURACAO E RETIRADA DE AMOSTRAS                                                                                                                                                                              </t>
  </si>
  <si>
    <t xml:space="preserve"> SONDAGEM A TRADO MANUAL Ã˜4" - PERFURACAO E RETIRADA DE AMOSTRAS                                                                                                                                                                                </t>
  </si>
  <si>
    <t>PROJETO DE REDE COLETORA - RCE - SES</t>
  </si>
  <si>
    <t>PROJETO DE INTERCEPTOR - SISTEMA COMPLETO - RCE - SES</t>
  </si>
  <si>
    <t xml:space="preserve"> ORCAMENTO - INTERCEPTOR - EXTENSAO DE 1 KM ATE 10 KM - SES</t>
  </si>
  <si>
    <t xml:space="preserve">ELEVATORIA DE ESGOTO (P&lt;= 7,5CV)                                                                                                                                                                                                             </t>
  </si>
  <si>
    <t xml:space="preserve">ELEVATORIA DE ESGOTO (7,5CV &lt; P &lt; 25CV)                                                                                                                                                                                                             </t>
  </si>
  <si>
    <t>PROJETO DE LINHA DE RECALQUE - SES</t>
  </si>
  <si>
    <t>ORCAMENTO - LINHA DE RECALQUE - SES</t>
  </si>
  <si>
    <t xml:space="preserve">TRATAMENTO PRELIMINAR - ETE / SES.                                                                                                                                                                             </t>
  </si>
  <si>
    <t xml:space="preserve">REATOR ANAEROBIO ( UASB ) - ETE / SES.                                                                                                                                                                                       </t>
  </si>
  <si>
    <t xml:space="preserve">FILTRO BIOLOGICO - ETE / SES.                                                                                                                                                                                    </t>
  </si>
  <si>
    <t xml:space="preserve"> DECANTADOR SECUNDARIO - ETE / SES.                                                                                                                                                                                 </t>
  </si>
  <si>
    <t xml:space="preserve">LEITO DE SECAGEM - ETE / SES.                                                                                                                                                                                   </t>
  </si>
  <si>
    <t xml:space="preserve">DISPOSICAO DE LODO / ATERRO CONTROLADO - ETE / SES.                                                                                                                                               </t>
  </si>
  <si>
    <t xml:space="preserve">LAGOA - ETE/SES.                                                                                                                                                                                 </t>
  </si>
  <si>
    <t>CADASTRO DE REDE COLETORA DE ESGOTOS (RCE)</t>
  </si>
  <si>
    <t>ESTUDO DE AUTODEPURACAO - SES</t>
  </si>
  <si>
    <t>3.4</t>
  </si>
  <si>
    <t>3.4.1</t>
  </si>
  <si>
    <t xml:space="preserve"> PROJETO ELETRICO. APROVACAO DE SUBESTACAO NA CONCESSIONARIA DE ENERGIA. INCLUSIVE TODOS OS DESENHOS E DOCUMENTOS EXIGIDOS.</t>
  </si>
  <si>
    <t xml:space="preserve">ORCAMENTO DAS INSTALACOES ELETRICAS DE UNIDADE E SUB-UNIDADES DE SISTEMAS                                                                                                                                                           </t>
  </si>
  <si>
    <t xml:space="preserve">LEVANTAMENTO PLANIALTIMETRICO CADASTRAL FAIXA DE EXPLORACAO PARA IMPLANTACAO DE INTERCEPTOR/EMISSARIO LOCACAO E NIVELAMENTO DO EIXO LARGURA MEDIA = 20M.                                                                                                            </t>
  </si>
  <si>
    <t>LUIZ PAULO DE CARVALHO LOPES</t>
  </si>
  <si>
    <t>CREA 133.888 /  D - MG</t>
  </si>
  <si>
    <t>JUAREZ LIMA DA SILVA</t>
  </si>
  <si>
    <t>PREFEITO MUNICIPAL</t>
  </si>
  <si>
    <t>TRATAMENTO - ETE - PROJETO DE IMPLANTACAO GERAL E SISTEMAS COMPLEMENTARES - UNIDADE PADRÃO</t>
  </si>
  <si>
    <t>ESTAÇÃO TRATAMENTO DE ESGOTO (ETE) - PROJETO BÁSICO E EXECUTIVO.</t>
  </si>
  <si>
    <t>4.1</t>
  </si>
  <si>
    <t xml:space="preserve">PROJETO SUBESTAÇÃO PARA ETE </t>
  </si>
  <si>
    <t>CÁLCULO</t>
  </si>
  <si>
    <t>PREFEITURA MUNICIPAL DE AIMORÉS</t>
  </si>
  <si>
    <t>LOCAL: PERÍMETRO URBANO DE AIMORÉS</t>
  </si>
  <si>
    <t>BASE ORÇAMENTÁRIA: COPASA/SUDESTE MG/REFERÊNCIA 04-2019</t>
  </si>
  <si>
    <t>DATA: 13/06/2019</t>
  </si>
  <si>
    <t>ORCAMENTO - RCE - EXTENSAO DE 1 KM ATE 10 KM - SES</t>
  </si>
  <si>
    <t>INTERCEPTOR</t>
  </si>
  <si>
    <t>REDE COLETORA</t>
  </si>
  <si>
    <t>LINHA DE RECALQUE</t>
  </si>
  <si>
    <t>ESCOLHA DO LOCAL - ESTACAO DE TRATAMENTO DE ESGOTOS - SES</t>
  </si>
  <si>
    <t>TRATAMENTO PRELIMINAR - ESTACAO DE TRATAMENTO DE ESGOTOS - SES</t>
  </si>
  <si>
    <t xml:space="preserve">REATOR (UASB) - ESTACAO DE TRATAMENTO DE ESGOTOS - SES
</t>
  </si>
  <si>
    <t xml:space="preserve">FILTRO BIOLOGICO - ESTACAO DE TRATAMENTO DE ESGOTOS - SES
</t>
  </si>
  <si>
    <t xml:space="preserve">DECANTADOR SECUNDARIO - ESTACAO DE TRATAMENTO DE ESGOTOS - SES
</t>
  </si>
  <si>
    <t xml:space="preserve">LEITO DE SECAGEM - ESTACAO DE TRATAMENTO DE ESGOTOS - SES
</t>
  </si>
  <si>
    <t xml:space="preserve">DISPOSICAO DE LODO - ATERRO CONTROLADO - ESTACAO DE TRATAMENTO DE ESGOTOS - SES
</t>
  </si>
  <si>
    <t xml:space="preserve">RESERVACAO DE AGUA TRATADA - ESTACAO DE TRATAMENTO DE ESGOTOS - SES
</t>
  </si>
  <si>
    <t xml:space="preserve">INTERLIGACOES
</t>
  </si>
  <si>
    <t xml:space="preserve">ESGOTAMENTO GERAL E DRENAGEM - ESTACAO DE TRATAMENTO DE ESGOTOS - SES
</t>
  </si>
  <si>
    <t xml:space="preserve">URBANIZACAO E PAISAGISMO - ESTACAO DE TRATAMENTO DE ESGOTOS - SES
</t>
  </si>
  <si>
    <t xml:space="preserve">ORCAMENTO - TRATAMENTO PRELIMINAR - SES
</t>
  </si>
  <si>
    <t xml:space="preserve">ORCAMENTO - REATOR UASB - SES
</t>
  </si>
  <si>
    <t xml:space="preserve">ORCAMENTO - FILTRO BIOLOGICO - SES
</t>
  </si>
  <si>
    <t xml:space="preserve">ORCAMENTO - DECANTADOR SECUNDARIO - SES
</t>
  </si>
  <si>
    <t xml:space="preserve">ORCAMENTO - LEITO DE SECAGEM - SES
</t>
  </si>
  <si>
    <t xml:space="preserve">SISTEMA DE DESINFECCAO - ESTACAO DE TRATAMENTO DE ESGOTOS - SES
</t>
  </si>
  <si>
    <t xml:space="preserve">ORCAMENTO - DISPOSICAO DO LODO - ATERRO CONTROLADO - SES
</t>
  </si>
  <si>
    <t xml:space="preserve">ORCAMENTO - SISTEMA DE DESINFECCAO - SES
</t>
  </si>
  <si>
    <t>DIAGNÓSTICO E ESTUDO DE CONCEPÇÃO (RTP)</t>
  </si>
  <si>
    <t>ESTAÇÃO TRATAMENTO DE ESGOTO (ETE)</t>
  </si>
  <si>
    <t>PROJETO BÁSICO (inclui: desenho detalhado, especificações da obra, memorial descrito, memória de cálculo e planilha orçamentária).</t>
  </si>
  <si>
    <t>4.2</t>
  </si>
  <si>
    <t xml:space="preserve">PROJETO ESTRUTURAL DE CONCRETO ARMADO - FORMATO A1.
</t>
  </si>
  <si>
    <t>PROJETO ELETRICO - ILUMINACAO E TOMADAS, SPDA E ATERRAMENTO - FORMATO A1</t>
  </si>
  <si>
    <t xml:space="preserve">PROJETO ELETRICO DIAGRAMAS UNIFILARES, DISTRIBUICAO DE CIRCUITO DE FORÇA E CONTROLE, REDE DE DUTOS, PADRAO DE ENTRADA EM BAIXA TENSAO, MEMORIA DE CALCULO, DESCRITIVO - FORMATO A1.
</t>
  </si>
  <si>
    <t xml:space="preserve">PROJETO ELETRICO PARA QUADRO DE COMANDO COM POTENCIAS IDENTICAS - FORMATO A-1.
</t>
  </si>
  <si>
    <t>PROJETO EXECUTIVO (inclui: desenho detalhado, especificações da obra, memorial descrito, memória de cálculo e planilha orçamentária).</t>
  </si>
  <si>
    <t xml:space="preserve">PROJETO DE AUTOMACAO. FLUXOGRAMAS DE ENGENHARIA, ARQUITETURA DE REDE DE AUTOMACAO, DIAGRAMA DE MALHA E LOGICO, SISTEMA DE TELEMETRIA - FORMATO A1.
</t>
  </si>
  <si>
    <t xml:space="preserve">PROJETO ELETRICO - PROJETO DE SUBESTACAO EM POSTE, CABINE PRIMARIA OU SUBESTACAO ABRIGADA - FORMATO A1.
</t>
  </si>
  <si>
    <t xml:space="preserve">ORCAMENTO DAS INSTALACOES ELETRICAS DE UNIDADE E SUB-UNIDADES DE SISTEMAS
</t>
  </si>
  <si>
    <t>65001585</t>
  </si>
  <si>
    <t>65001586</t>
  </si>
  <si>
    <t>TRAVESSIA - CORREGOS - SAA E SES</t>
  </si>
  <si>
    <t>TRAVESSIA - RODOVIAS E/OU FERROVIAS -  SES.</t>
  </si>
  <si>
    <t xml:space="preserve">DATA: </t>
  </si>
  <si>
    <t xml:space="preserve">FOLHA Nº: </t>
  </si>
  <si>
    <t>PRAZO DE EXECUÇÃO: 09 MESES</t>
  </si>
  <si>
    <t>ORCAMENTO - RCE - EXTENSAO ACIMA DE 30 KM - SES</t>
  </si>
  <si>
    <t>BDI</t>
  </si>
  <si>
    <t>CUSTO UNITÁRIO C/BDI</t>
  </si>
  <si>
    <t>CUSTO UNITÁRIO S/ BDI</t>
  </si>
  <si>
    <t>2.0</t>
  </si>
  <si>
    <t>2.3</t>
  </si>
  <si>
    <t>2.3.1</t>
  </si>
  <si>
    <t>2.4</t>
  </si>
  <si>
    <t>2.4.1</t>
  </si>
  <si>
    <t>2.5</t>
  </si>
  <si>
    <t>2.5.1</t>
  </si>
  <si>
    <t>2.3.2</t>
  </si>
  <si>
    <t>2.4.2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</si>
  <si>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</si>
  <si>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</si>
  <si>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</si>
  <si>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</si>
  <si>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</si>
  <si>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</si>
  <si>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</si>
  <si>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</si>
  <si>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</si>
  <si>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</si>
  <si>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2.5.12</t>
  </si>
  <si>
    <t>2.5.13</t>
  </si>
  <si>
    <t>2.5.14</t>
  </si>
  <si>
    <t>2.5.15</t>
  </si>
  <si>
    <t>2.5.16</t>
  </si>
  <si>
    <t>2.5.17</t>
  </si>
  <si>
    <t>2.5.18</t>
  </si>
  <si>
    <t>2.5.19</t>
  </si>
  <si>
    <t>4.3</t>
  </si>
  <si>
    <t>4.4</t>
  </si>
  <si>
    <t>4.5</t>
  </si>
  <si>
    <t>4.6</t>
  </si>
  <si>
    <t>4.7</t>
  </si>
  <si>
    <t>2.3.3</t>
  </si>
  <si>
    <t>2.3.4</t>
  </si>
  <si>
    <t xml:space="preserve">ESCOLHA DO LOCAL - EEE - SES                                                                                                                                                                                                      </t>
  </si>
  <si>
    <t>MEMORIAL DESC/CÁLCULO - EEE - SES</t>
  </si>
  <si>
    <t>ORÇAMENTO - EEE - SES</t>
  </si>
  <si>
    <t>PREFEITURA MUNICIPAL DE SANTA BÁRBARA DO MONTE VERDE - MG</t>
  </si>
  <si>
    <t>BASE ORÇAMENTÁRIA: COPASA/SUDESTE MG/REFERÊNCIA - 12/2021 - SEM DESCONTO</t>
  </si>
  <si>
    <t>LOCAL: PERÍMETRO URBANO DA CIDADE DE SANTA BÁRBARA DO MONTE VERDE, DISTRITOS BARREADO E CONCEIÇÃO</t>
  </si>
  <si>
    <t>CIDADE DE SANTA BÁRBARA DO MONTE VERDE E DISTRITOS DE SÃO SEBASTIÃO DO BARREADO ECONCEIÇÃO DO MONTE ALEGRE</t>
  </si>
  <si>
    <t>Matheus Alves Campos</t>
  </si>
  <si>
    <t xml:space="preserve">CREA </t>
  </si>
  <si>
    <t>Fábio Noguiera Machado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</si>
</sst>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000%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10" fontId="3" fillId="0" borderId="7" xfId="1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6" fillId="2" borderId="2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5" fillId="2" borderId="2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4" fontId="5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/>
    </xf>
    <xf numFmtId="0" fontId="1" fillId="0" borderId="5" xfId="4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 wrapText="1"/>
    </xf>
    <xf numFmtId="4" fontId="10" fillId="0" borderId="21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3" borderId="5" xfId="4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2" fontId="6" fillId="2" borderId="5" xfId="2" applyNumberFormat="1" applyFont="1" applyFill="1" applyBorder="1" applyAlignment="1">
      <alignment horizontal="center" vertical="center" wrapText="1"/>
    </xf>
    <xf numFmtId="4" fontId="10" fillId="2" borderId="21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2" fontId="6" fillId="3" borderId="5" xfId="2" applyNumberFormat="1" applyFont="1" applyFill="1" applyBorder="1" applyAlignment="1">
      <alignment horizontal="center" vertical="center" wrapText="1"/>
    </xf>
    <xf numFmtId="4" fontId="10" fillId="3" borderId="21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 vertical="top" wrapText="1"/>
    </xf>
    <xf numFmtId="2" fontId="6" fillId="3" borderId="5" xfId="2" applyNumberFormat="1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4" fontId="5" fillId="4" borderId="20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2" fontId="5" fillId="5" borderId="5" xfId="2" applyNumberFormat="1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4" fontId="5" fillId="5" borderId="22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2" fontId="6" fillId="5" borderId="5" xfId="2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top" wrapText="1"/>
    </xf>
    <xf numFmtId="2" fontId="6" fillId="5" borderId="9" xfId="2" applyNumberFormat="1" applyFont="1" applyFill="1" applyBorder="1" applyAlignment="1">
      <alignment horizontal="center" vertical="center" wrapText="1"/>
    </xf>
    <xf numFmtId="4" fontId="10" fillId="5" borderId="47" xfId="0" applyNumberFormat="1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2" fontId="6" fillId="5" borderId="10" xfId="0" applyNumberFormat="1" applyFont="1" applyFill="1" applyBorder="1" applyAlignment="1">
      <alignment horizontal="center" vertical="center" wrapText="1"/>
    </xf>
    <xf numFmtId="4" fontId="5" fillId="5" borderId="10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" fontId="6" fillId="2" borderId="42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43" xfId="0" applyNumberFormat="1" applyFont="1" applyFill="1" applyBorder="1" applyAlignment="1">
      <alignment horizontal="center" vertical="center" wrapText="1"/>
    </xf>
    <xf numFmtId="4" fontId="6" fillId="2" borderId="44" xfId="0" applyNumberFormat="1" applyFont="1" applyFill="1" applyBorder="1" applyAlignment="1">
      <alignment horizontal="center" vertical="center" wrapText="1"/>
    </xf>
    <xf numFmtId="4" fontId="6" fillId="2" borderId="45" xfId="0" applyNumberFormat="1" applyFont="1" applyFill="1" applyBorder="1" applyAlignment="1">
      <alignment horizontal="center" vertical="center" wrapText="1"/>
    </xf>
    <xf numFmtId="4" fontId="6" fillId="2" borderId="46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</cellXfs>
  <cellStyles count="5">
    <cellStyle name="Normal" xfId="0" builtinId="0"/>
    <cellStyle name="Normal 2" xfId="4"/>
    <cellStyle name="Porcentagem" xfId="1" builtinId="5"/>
    <cellStyle name="Separador de milhares" xfId="2" builtinId="3"/>
    <cellStyle name="Vírgula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1800225</xdr:colOff>
      <xdr:row>65</xdr:row>
      <xdr:rowOff>9525</xdr:rowOff>
    </xdr:from>
    <xdr:to>
      <xdr:col>4</xdr:col>
      <xdr:colOff>400050</xdr:colOff>
      <xdr:row>65</xdr:row>
      <xdr:rowOff>9525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3028950" y="19164300"/>
          <a:ext cx="3238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1762125</xdr:colOff>
      <xdr:row>60</xdr:row>
      <xdr:rowOff>0</xdr:rowOff>
    </xdr:from>
    <xdr:to>
      <xdr:col>4</xdr:col>
      <xdr:colOff>409575</xdr:colOff>
      <xdr:row>60</xdr:row>
      <xdr:rowOff>9525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990850" y="18278475"/>
          <a:ext cx="3286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1800225</xdr:colOff>
      <xdr:row>58</xdr:row>
      <xdr:rowOff>9525</xdr:rowOff>
    </xdr:from>
    <xdr:to>
      <xdr:col>3</xdr:col>
      <xdr:colOff>400050</xdr:colOff>
      <xdr:row>58</xdr:row>
      <xdr:rowOff>9525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3028950" y="13554075"/>
          <a:ext cx="3238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1762125</xdr:colOff>
      <xdr:row>53</xdr:row>
      <xdr:rowOff>0</xdr:rowOff>
    </xdr:from>
    <xdr:to>
      <xdr:col>3</xdr:col>
      <xdr:colOff>409575</xdr:colOff>
      <xdr:row>53</xdr:row>
      <xdr:rowOff>9525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2990850" y="12668250"/>
          <a:ext cx="3286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8"/>
  <sheetViews>
    <sheetView showZeros="0" tabSelected="1" topLeftCell="A22" zoomScaleSheetLayoutView="100" workbookViewId="0">
      <selection activeCell="E69" sqref="E69"/>
    </sheetView>
  </sheetViews>
  <sheetFormatPr defaultColWidth="9.140625" defaultRowHeight="12.75"/>
  <cols>
    <col min="1" max="1" width="6.42578125" style="30" customWidth="1"/>
    <col min="2" max="2" width="10" style="30" customWidth="1"/>
    <col min="3" max="3" width="54.5703125" style="30" customWidth="1"/>
    <col min="4" max="4" width="9.140625" style="30" customWidth="1"/>
    <col min="5" max="5" width="11.140625" style="30" customWidth="1"/>
    <col min="6" max="7" width="10.85546875" style="30" customWidth="1"/>
    <col min="8" max="8" width="13.42578125" style="30" customWidth="1"/>
    <col min="9" max="9" width="11.5703125" style="30" customWidth="1"/>
    <col min="10" max="16384" width="9.140625" style="30"/>
  </cols>
  <sheetData>
    <row r="1" spans="1:10" ht="20.100000000000001" customHeight="1" thickBot="1">
      <c r="A1" s="138" t="s">
        <v>3</v>
      </c>
      <c r="B1" s="139"/>
      <c r="C1" s="139"/>
      <c r="D1" s="139"/>
      <c r="E1" s="139"/>
      <c r="F1" s="139"/>
      <c r="G1" s="139"/>
      <c r="H1" s="140"/>
    </row>
    <row r="2" spans="1:10" ht="20.100000000000001" customHeight="1">
      <c r="A2" s="141" t="s">
        <v>187</v>
      </c>
      <c r="B2" s="142"/>
      <c r="C2" s="142"/>
      <c r="D2" s="142"/>
      <c r="E2" s="143"/>
      <c r="F2" s="144" t="s">
        <v>144</v>
      </c>
      <c r="G2" s="145"/>
      <c r="H2" s="146"/>
    </row>
    <row r="3" spans="1:10" ht="20.100000000000001" customHeight="1">
      <c r="A3" s="117" t="s">
        <v>26</v>
      </c>
      <c r="B3" s="118"/>
      <c r="C3" s="118"/>
      <c r="D3" s="118"/>
      <c r="E3" s="119"/>
      <c r="F3" s="147" t="s">
        <v>143</v>
      </c>
      <c r="G3" s="148"/>
      <c r="H3" s="149"/>
    </row>
    <row r="4" spans="1:10" ht="20.100000000000001" customHeight="1">
      <c r="A4" s="105" t="s">
        <v>189</v>
      </c>
      <c r="B4" s="106" t="s">
        <v>190</v>
      </c>
      <c r="C4" s="106"/>
      <c r="D4" s="106"/>
      <c r="E4" s="108"/>
      <c r="F4" s="108"/>
      <c r="G4" s="108"/>
      <c r="H4" s="47"/>
    </row>
    <row r="5" spans="1:10" ht="20.100000000000001" customHeight="1">
      <c r="A5" s="117" t="s">
        <v>188</v>
      </c>
      <c r="B5" s="118"/>
      <c r="C5" s="118"/>
      <c r="D5" s="119"/>
      <c r="E5" s="120" t="s">
        <v>40</v>
      </c>
      <c r="F5" s="121"/>
      <c r="G5" s="121"/>
      <c r="H5" s="122"/>
    </row>
    <row r="6" spans="1:10" ht="20.100000000000001" customHeight="1" thickBot="1">
      <c r="A6" s="123" t="s">
        <v>145</v>
      </c>
      <c r="B6" s="124"/>
      <c r="C6" s="124"/>
      <c r="D6" s="125"/>
      <c r="E6" s="27"/>
      <c r="F6" s="28"/>
      <c r="G6" s="1" t="s">
        <v>147</v>
      </c>
      <c r="H6" s="2"/>
      <c r="J6" s="54"/>
    </row>
    <row r="7" spans="1:10" ht="37.5" customHeight="1" thickBot="1">
      <c r="A7" s="3" t="s">
        <v>0</v>
      </c>
      <c r="B7" s="3" t="s">
        <v>28</v>
      </c>
      <c r="C7" s="3" t="s">
        <v>27</v>
      </c>
      <c r="D7" s="3" t="s">
        <v>2</v>
      </c>
      <c r="E7" s="3" t="s">
        <v>1</v>
      </c>
      <c r="F7" s="3" t="s">
        <v>149</v>
      </c>
      <c r="G7" s="3" t="s">
        <v>148</v>
      </c>
      <c r="H7" s="3" t="s">
        <v>29</v>
      </c>
    </row>
    <row r="8" spans="1:10">
      <c r="A8" s="80">
        <v>1</v>
      </c>
      <c r="B8" s="81"/>
      <c r="C8" s="82" t="s">
        <v>127</v>
      </c>
      <c r="D8" s="83"/>
      <c r="E8" s="83"/>
      <c r="F8" s="84"/>
      <c r="G8" s="84">
        <f>ROUND((F8*1.25),2)</f>
        <v>0</v>
      </c>
      <c r="H8" s="85">
        <f>H9</f>
        <v>13974.72</v>
      </c>
    </row>
    <row r="9" spans="1:10" ht="24">
      <c r="A9" s="60" t="s">
        <v>5</v>
      </c>
      <c r="B9" s="61" t="s">
        <v>60</v>
      </c>
      <c r="C9" s="18" t="s">
        <v>59</v>
      </c>
      <c r="D9" s="62" t="s">
        <v>51</v>
      </c>
      <c r="E9" s="63">
        <f>'MEMÓRIA DE CÁLCULO'!D9</f>
        <v>1</v>
      </c>
      <c r="F9" s="107">
        <v>13974.72</v>
      </c>
      <c r="G9" s="59">
        <f>F9*1</f>
        <v>13974.72</v>
      </c>
      <c r="H9" s="64">
        <f>G9*E9</f>
        <v>13974.72</v>
      </c>
    </row>
    <row r="10" spans="1:10" ht="24">
      <c r="A10" s="86" t="s">
        <v>150</v>
      </c>
      <c r="B10" s="87"/>
      <c r="C10" s="88" t="s">
        <v>129</v>
      </c>
      <c r="D10" s="89"/>
      <c r="E10" s="90"/>
      <c r="F10" s="90"/>
      <c r="G10" s="91">
        <f t="shared" ref="G10:G49" si="0">F10*1.12</f>
        <v>0</v>
      </c>
      <c r="H10" s="92">
        <f>H11+H16+H19+H24+H27</f>
        <v>136677.47000000003</v>
      </c>
    </row>
    <row r="11" spans="1:10">
      <c r="A11" s="11" t="s">
        <v>6</v>
      </c>
      <c r="B11" s="12"/>
      <c r="C11" s="13" t="s">
        <v>106</v>
      </c>
      <c r="D11" s="57"/>
      <c r="E11" s="14"/>
      <c r="F11" s="14"/>
      <c r="G11" s="14">
        <f t="shared" si="0"/>
        <v>0</v>
      </c>
      <c r="H11" s="15">
        <f>SUM(H12:H15)</f>
        <v>18347.079999999998</v>
      </c>
    </row>
    <row r="12" spans="1:10">
      <c r="A12" s="60" t="s">
        <v>12</v>
      </c>
      <c r="B12" s="70">
        <v>65001515</v>
      </c>
      <c r="C12" s="67" t="s">
        <v>70</v>
      </c>
      <c r="D12" s="62" t="s">
        <v>41</v>
      </c>
      <c r="E12" s="63">
        <v>5</v>
      </c>
      <c r="F12" s="107">
        <v>1535.04</v>
      </c>
      <c r="G12" s="59">
        <f>F12*1</f>
        <v>1535.04</v>
      </c>
      <c r="H12" s="69">
        <f t="shared" ref="H12:H48" si="1">ROUND((G12*E12),2)</f>
        <v>7675.2</v>
      </c>
    </row>
    <row r="13" spans="1:10">
      <c r="A13" s="60" t="s">
        <v>13</v>
      </c>
      <c r="B13" s="66" t="s">
        <v>139</v>
      </c>
      <c r="C13" s="67" t="s">
        <v>142</v>
      </c>
      <c r="D13" s="62" t="s">
        <v>51</v>
      </c>
      <c r="E13" s="68">
        <v>1</v>
      </c>
      <c r="F13" s="107">
        <v>2599.7800000000002</v>
      </c>
      <c r="G13" s="59">
        <f>F13*1</f>
        <v>2599.7800000000002</v>
      </c>
      <c r="H13" s="69">
        <f t="shared" si="1"/>
        <v>2599.7800000000002</v>
      </c>
    </row>
    <row r="14" spans="1:10">
      <c r="A14" s="60" t="s">
        <v>25</v>
      </c>
      <c r="B14" s="66" t="s">
        <v>140</v>
      </c>
      <c r="C14" s="67" t="s">
        <v>141</v>
      </c>
      <c r="D14" s="62" t="s">
        <v>51</v>
      </c>
      <c r="E14" s="68">
        <v>3</v>
      </c>
      <c r="F14" s="107">
        <v>2599.7800000000002</v>
      </c>
      <c r="G14" s="59">
        <f>F14*1</f>
        <v>2599.7800000000002</v>
      </c>
      <c r="H14" s="69">
        <f t="shared" si="1"/>
        <v>7799.34</v>
      </c>
    </row>
    <row r="15" spans="1:10">
      <c r="A15" s="60" t="s">
        <v>42</v>
      </c>
      <c r="B15" s="65">
        <v>65001518</v>
      </c>
      <c r="C15" s="18" t="s">
        <v>146</v>
      </c>
      <c r="D15" s="62" t="s">
        <v>41</v>
      </c>
      <c r="E15" s="63">
        <v>2</v>
      </c>
      <c r="F15" s="107">
        <v>136.38</v>
      </c>
      <c r="G15" s="59">
        <f>F15*1</f>
        <v>136.38</v>
      </c>
      <c r="H15" s="69">
        <f t="shared" ref="H15" si="2">ROUND((G15*E15),2)</f>
        <v>272.76</v>
      </c>
    </row>
    <row r="16" spans="1:10">
      <c r="A16" s="11" t="s">
        <v>7</v>
      </c>
      <c r="B16" s="40"/>
      <c r="C16" s="13" t="s">
        <v>105</v>
      </c>
      <c r="D16" s="57"/>
      <c r="E16" s="58"/>
      <c r="F16" s="14"/>
      <c r="G16" s="14">
        <f t="shared" si="0"/>
        <v>0</v>
      </c>
      <c r="H16" s="15">
        <f>SUM(H17:H18)</f>
        <v>9047.07</v>
      </c>
    </row>
    <row r="17" spans="1:11">
      <c r="A17" s="60" t="s">
        <v>14</v>
      </c>
      <c r="B17" s="65">
        <v>65001519</v>
      </c>
      <c r="C17" s="18" t="s">
        <v>71</v>
      </c>
      <c r="D17" s="62" t="s">
        <v>41</v>
      </c>
      <c r="E17" s="63">
        <v>3</v>
      </c>
      <c r="F17" s="107">
        <v>2579.14</v>
      </c>
      <c r="G17" s="59">
        <f>F17*1</f>
        <v>2579.14</v>
      </c>
      <c r="H17" s="69">
        <f t="shared" si="1"/>
        <v>7737.42</v>
      </c>
    </row>
    <row r="18" spans="1:11">
      <c r="A18" s="60" t="s">
        <v>15</v>
      </c>
      <c r="B18" s="65">
        <v>65001521</v>
      </c>
      <c r="C18" s="18" t="s">
        <v>72</v>
      </c>
      <c r="D18" s="62" t="s">
        <v>41</v>
      </c>
      <c r="E18" s="63">
        <v>3</v>
      </c>
      <c r="F18" s="107">
        <v>436.55</v>
      </c>
      <c r="G18" s="59">
        <f>F18*1</f>
        <v>436.55</v>
      </c>
      <c r="H18" s="69">
        <f t="shared" ref="H18" si="3">ROUND((G18*E18),2)</f>
        <v>1309.6500000000001</v>
      </c>
    </row>
    <row r="19" spans="1:11">
      <c r="A19" s="11" t="s">
        <v>151</v>
      </c>
      <c r="B19" s="40"/>
      <c r="C19" s="13" t="s">
        <v>34</v>
      </c>
      <c r="D19" s="57"/>
      <c r="E19" s="14"/>
      <c r="F19" s="14"/>
      <c r="G19" s="14">
        <f t="shared" si="0"/>
        <v>0</v>
      </c>
      <c r="H19" s="15">
        <f>SUM(H20:H23)</f>
        <v>14583.67</v>
      </c>
    </row>
    <row r="20" spans="1:11">
      <c r="A20" s="60" t="s">
        <v>152</v>
      </c>
      <c r="B20" s="65">
        <v>65003657</v>
      </c>
      <c r="C20" s="18" t="s">
        <v>74</v>
      </c>
      <c r="D20" s="62" t="s">
        <v>51</v>
      </c>
      <c r="E20" s="63">
        <f>'MEMÓRIA DE CÁLCULO'!D30</f>
        <v>1</v>
      </c>
      <c r="F20" s="107">
        <v>10294.6</v>
      </c>
      <c r="G20" s="59">
        <f>F20*1</f>
        <v>10294.6</v>
      </c>
      <c r="H20" s="64">
        <f t="shared" ref="H20:H22" si="4">ROUND((G20*E20),2)</f>
        <v>10294.6</v>
      </c>
    </row>
    <row r="21" spans="1:11">
      <c r="A21" s="60" t="s">
        <v>157</v>
      </c>
      <c r="B21" s="65">
        <v>65001524</v>
      </c>
      <c r="C21" s="18" t="s">
        <v>184</v>
      </c>
      <c r="D21" s="62" t="s">
        <v>51</v>
      </c>
      <c r="E21" s="63">
        <v>1</v>
      </c>
      <c r="F21" s="107">
        <v>708.76</v>
      </c>
      <c r="G21" s="59">
        <f>F21*1</f>
        <v>708.76</v>
      </c>
      <c r="H21" s="64">
        <f t="shared" si="4"/>
        <v>708.76</v>
      </c>
    </row>
    <row r="22" spans="1:11">
      <c r="A22" s="60" t="s">
        <v>182</v>
      </c>
      <c r="B22" s="65">
        <v>65001528</v>
      </c>
      <c r="C22" s="18" t="s">
        <v>185</v>
      </c>
      <c r="D22" s="62" t="s">
        <v>51</v>
      </c>
      <c r="E22" s="63">
        <f>'MEMÓRIA DE CÁLCULO'!D30</f>
        <v>1</v>
      </c>
      <c r="F22" s="107">
        <v>1397.58</v>
      </c>
      <c r="G22" s="59">
        <f>F22*1</f>
        <v>1397.58</v>
      </c>
      <c r="H22" s="64">
        <f t="shared" si="4"/>
        <v>1397.58</v>
      </c>
    </row>
    <row r="23" spans="1:11">
      <c r="A23" s="60" t="s">
        <v>183</v>
      </c>
      <c r="B23" s="65">
        <v>65001529</v>
      </c>
      <c r="C23" s="18" t="s">
        <v>186</v>
      </c>
      <c r="D23" s="62" t="s">
        <v>51</v>
      </c>
      <c r="E23" s="63">
        <f>'MEMÓRIA DE CÁLCULO'!D31</f>
        <v>1</v>
      </c>
      <c r="F23" s="107">
        <v>2182.73</v>
      </c>
      <c r="G23" s="59">
        <f>F23*1</f>
        <v>2182.73</v>
      </c>
      <c r="H23" s="64">
        <f t="shared" si="1"/>
        <v>2182.73</v>
      </c>
    </row>
    <row r="24" spans="1:11">
      <c r="A24" s="11" t="s">
        <v>153</v>
      </c>
      <c r="B24" s="40"/>
      <c r="C24" s="13" t="s">
        <v>107</v>
      </c>
      <c r="D24" s="57"/>
      <c r="E24" s="14"/>
      <c r="F24" s="14"/>
      <c r="G24" s="14">
        <f t="shared" si="0"/>
        <v>0</v>
      </c>
      <c r="H24" s="15">
        <f>SUM(H25:H26)</f>
        <v>2854.2599999999998</v>
      </c>
    </row>
    <row r="25" spans="1:11">
      <c r="A25" s="60" t="s">
        <v>154</v>
      </c>
      <c r="B25" s="65">
        <v>65001530</v>
      </c>
      <c r="C25" s="18" t="s">
        <v>75</v>
      </c>
      <c r="D25" s="62" t="s">
        <v>41</v>
      </c>
      <c r="E25" s="63">
        <v>1</v>
      </c>
      <c r="F25" s="107">
        <v>2526.85</v>
      </c>
      <c r="G25" s="59">
        <f>F25*1</f>
        <v>2526.85</v>
      </c>
      <c r="H25" s="64">
        <f t="shared" si="1"/>
        <v>2526.85</v>
      </c>
    </row>
    <row r="26" spans="1:11">
      <c r="A26" s="60" t="s">
        <v>158</v>
      </c>
      <c r="B26" s="65">
        <v>65001534</v>
      </c>
      <c r="C26" s="18" t="s">
        <v>76</v>
      </c>
      <c r="D26" s="62" t="s">
        <v>41</v>
      </c>
      <c r="E26" s="63">
        <v>1</v>
      </c>
      <c r="F26" s="107">
        <v>327.41000000000003</v>
      </c>
      <c r="G26" s="59">
        <f>F26*1</f>
        <v>327.41000000000003</v>
      </c>
      <c r="H26" s="64">
        <f t="shared" si="1"/>
        <v>327.41000000000003</v>
      </c>
    </row>
    <row r="27" spans="1:11">
      <c r="A27" s="11" t="s">
        <v>155</v>
      </c>
      <c r="B27" s="40"/>
      <c r="C27" s="13" t="s">
        <v>128</v>
      </c>
      <c r="D27" s="57"/>
      <c r="E27" s="14"/>
      <c r="F27" s="14"/>
      <c r="G27" s="14">
        <f t="shared" si="0"/>
        <v>0</v>
      </c>
      <c r="H27" s="15">
        <f>SUM(H28:H46)</f>
        <v>91845.390000000029</v>
      </c>
    </row>
    <row r="28" spans="1:11">
      <c r="A28" s="71" t="s">
        <v>156</v>
      </c>
      <c r="B28" s="72">
        <v>65001550</v>
      </c>
      <c r="C28" s="73" t="s">
        <v>108</v>
      </c>
      <c r="D28" s="74" t="s">
        <v>51</v>
      </c>
      <c r="E28" s="68">
        <v>1</v>
      </c>
      <c r="F28" s="107">
        <v>951.91</v>
      </c>
      <c r="G28" s="59">
        <f>F28*1</f>
        <v>951.91</v>
      </c>
      <c r="H28" s="64">
        <f t="shared" si="1"/>
        <v>951.91</v>
      </c>
      <c r="I28" s="56"/>
      <c r="J28" s="109"/>
      <c r="K28" s="110"/>
    </row>
    <row r="29" spans="1:11" ht="24">
      <c r="A29" s="71" t="s">
        <v>159</v>
      </c>
      <c r="B29" s="72">
        <v>65001558</v>
      </c>
      <c r="C29" s="73" t="s">
        <v>109</v>
      </c>
      <c r="D29" s="74" t="s">
        <v>51</v>
      </c>
      <c r="E29" s="68">
        <v>1</v>
      </c>
      <c r="F29" s="107">
        <v>6614.26</v>
      </c>
      <c r="G29" s="59">
        <f t="shared" ref="G29:G46" si="5">F29*1</f>
        <v>6614.26</v>
      </c>
      <c r="H29" s="64">
        <f t="shared" ref="H29:H31" si="6">ROUND((G29*E29),2)</f>
        <v>6614.26</v>
      </c>
    </row>
    <row r="30" spans="1:11" ht="16.5" customHeight="1">
      <c r="A30" s="71" t="s">
        <v>160</v>
      </c>
      <c r="B30" s="72">
        <v>65001560</v>
      </c>
      <c r="C30" s="75" t="s">
        <v>110</v>
      </c>
      <c r="D30" s="74" t="s">
        <v>51</v>
      </c>
      <c r="E30" s="68">
        <v>1</v>
      </c>
      <c r="F30" s="107">
        <v>12832.26</v>
      </c>
      <c r="G30" s="59">
        <f t="shared" si="5"/>
        <v>12832.26</v>
      </c>
      <c r="H30" s="64">
        <f t="shared" si="6"/>
        <v>12832.26</v>
      </c>
    </row>
    <row r="31" spans="1:11" ht="18.75" customHeight="1">
      <c r="A31" s="71" t="s">
        <v>161</v>
      </c>
      <c r="B31" s="72">
        <v>65001563</v>
      </c>
      <c r="C31" s="75" t="s">
        <v>111</v>
      </c>
      <c r="D31" s="74" t="s">
        <v>51</v>
      </c>
      <c r="E31" s="68">
        <v>1</v>
      </c>
      <c r="F31" s="107">
        <v>7507.63</v>
      </c>
      <c r="G31" s="59">
        <f t="shared" si="5"/>
        <v>7507.63</v>
      </c>
      <c r="H31" s="64">
        <f t="shared" si="6"/>
        <v>7507.63</v>
      </c>
    </row>
    <row r="32" spans="1:11" ht="27" customHeight="1">
      <c r="A32" s="71" t="s">
        <v>162</v>
      </c>
      <c r="B32" s="72">
        <v>65001564</v>
      </c>
      <c r="C32" s="73" t="s">
        <v>112</v>
      </c>
      <c r="D32" s="74" t="s">
        <v>51</v>
      </c>
      <c r="E32" s="68">
        <v>1</v>
      </c>
      <c r="F32" s="107">
        <v>7507.63</v>
      </c>
      <c r="G32" s="59">
        <f t="shared" si="5"/>
        <v>7507.63</v>
      </c>
      <c r="H32" s="64">
        <f t="shared" ref="H32:H46" si="7">ROUND((G32*E32),2)</f>
        <v>7507.63</v>
      </c>
    </row>
    <row r="33" spans="1:9" ht="24">
      <c r="A33" s="71" t="s">
        <v>163</v>
      </c>
      <c r="B33" s="72">
        <v>65001567</v>
      </c>
      <c r="C33" s="73" t="s">
        <v>113</v>
      </c>
      <c r="D33" s="74" t="s">
        <v>51</v>
      </c>
      <c r="E33" s="68">
        <v>1</v>
      </c>
      <c r="F33" s="107">
        <v>4570.2299999999996</v>
      </c>
      <c r="G33" s="59">
        <f t="shared" si="5"/>
        <v>4570.2299999999996</v>
      </c>
      <c r="H33" s="64">
        <f t="shared" si="7"/>
        <v>4570.2299999999996</v>
      </c>
    </row>
    <row r="34" spans="1:9" ht="36">
      <c r="A34" s="71" t="s">
        <v>164</v>
      </c>
      <c r="B34" s="72">
        <v>65001556</v>
      </c>
      <c r="C34" s="73" t="s">
        <v>115</v>
      </c>
      <c r="D34" s="74" t="s">
        <v>51</v>
      </c>
      <c r="E34" s="68">
        <v>1</v>
      </c>
      <c r="F34" s="107">
        <v>2642.83</v>
      </c>
      <c r="G34" s="59">
        <f t="shared" si="5"/>
        <v>2642.83</v>
      </c>
      <c r="H34" s="64">
        <f t="shared" si="7"/>
        <v>2642.83</v>
      </c>
    </row>
    <row r="35" spans="1:9" ht="33" customHeight="1">
      <c r="A35" s="71" t="s">
        <v>165</v>
      </c>
      <c r="B35" s="72">
        <v>65001566</v>
      </c>
      <c r="C35" s="73" t="s">
        <v>124</v>
      </c>
      <c r="D35" s="74" t="s">
        <v>51</v>
      </c>
      <c r="E35" s="68">
        <v>1</v>
      </c>
      <c r="F35" s="107">
        <v>18210.52</v>
      </c>
      <c r="G35" s="59">
        <f t="shared" si="5"/>
        <v>18210.52</v>
      </c>
      <c r="H35" s="64">
        <f t="shared" si="7"/>
        <v>18210.52</v>
      </c>
    </row>
    <row r="36" spans="1:9" ht="24">
      <c r="A36" s="71" t="s">
        <v>166</v>
      </c>
      <c r="B36" s="72">
        <v>65001552</v>
      </c>
      <c r="C36" s="73" t="s">
        <v>116</v>
      </c>
      <c r="D36" s="74" t="s">
        <v>51</v>
      </c>
      <c r="E36" s="68">
        <v>1</v>
      </c>
      <c r="F36" s="107">
        <v>7488.93</v>
      </c>
      <c r="G36" s="59">
        <f>F36*1</f>
        <v>7488.93</v>
      </c>
      <c r="H36" s="64">
        <f t="shared" si="7"/>
        <v>7488.93</v>
      </c>
    </row>
    <row r="37" spans="1:9" ht="36">
      <c r="A37" s="71" t="s">
        <v>167</v>
      </c>
      <c r="B37" s="72">
        <v>65001555</v>
      </c>
      <c r="C37" s="73" t="s">
        <v>117</v>
      </c>
      <c r="D37" s="74" t="s">
        <v>51</v>
      </c>
      <c r="E37" s="68">
        <v>1</v>
      </c>
      <c r="F37" s="107">
        <v>2599.7800000000002</v>
      </c>
      <c r="G37" s="59">
        <f t="shared" si="5"/>
        <v>2599.7800000000002</v>
      </c>
      <c r="H37" s="64">
        <f t="shared" si="7"/>
        <v>2599.7800000000002</v>
      </c>
    </row>
    <row r="38" spans="1:9" ht="36">
      <c r="A38" s="71" t="s">
        <v>168</v>
      </c>
      <c r="B38" s="72">
        <v>65001554</v>
      </c>
      <c r="C38" s="73" t="s">
        <v>118</v>
      </c>
      <c r="D38" s="74" t="s">
        <v>51</v>
      </c>
      <c r="E38" s="68">
        <v>1</v>
      </c>
      <c r="F38" s="107">
        <v>2226.91</v>
      </c>
      <c r="G38" s="59">
        <f t="shared" si="5"/>
        <v>2226.91</v>
      </c>
      <c r="H38" s="64">
        <f t="shared" si="7"/>
        <v>2226.91</v>
      </c>
    </row>
    <row r="39" spans="1:9" ht="36">
      <c r="A39" s="71" t="s">
        <v>169</v>
      </c>
      <c r="B39" s="72">
        <v>65001569</v>
      </c>
      <c r="C39" s="73" t="s">
        <v>114</v>
      </c>
      <c r="D39" s="74" t="s">
        <v>51</v>
      </c>
      <c r="E39" s="68">
        <v>1</v>
      </c>
      <c r="F39" s="107">
        <v>2824.04</v>
      </c>
      <c r="G39" s="59">
        <f t="shared" si="5"/>
        <v>2824.04</v>
      </c>
      <c r="H39" s="64">
        <f t="shared" si="7"/>
        <v>2824.04</v>
      </c>
    </row>
    <row r="40" spans="1:9" ht="26.25" customHeight="1">
      <c r="A40" s="71" t="s">
        <v>170</v>
      </c>
      <c r="B40" s="72">
        <v>65001535</v>
      </c>
      <c r="C40" s="75" t="s">
        <v>119</v>
      </c>
      <c r="D40" s="74" t="s">
        <v>51</v>
      </c>
      <c r="E40" s="68">
        <v>1</v>
      </c>
      <c r="F40" s="107">
        <v>1209.49</v>
      </c>
      <c r="G40" s="59">
        <f t="shared" si="5"/>
        <v>1209.49</v>
      </c>
      <c r="H40" s="64">
        <f t="shared" si="7"/>
        <v>1209.49</v>
      </c>
    </row>
    <row r="41" spans="1:9" ht="26.25" customHeight="1">
      <c r="A41" s="71" t="s">
        <v>171</v>
      </c>
      <c r="B41" s="72">
        <v>65001537</v>
      </c>
      <c r="C41" s="73" t="s">
        <v>120</v>
      </c>
      <c r="D41" s="74" t="s">
        <v>51</v>
      </c>
      <c r="E41" s="68">
        <v>1</v>
      </c>
      <c r="F41" s="107">
        <v>3510.34</v>
      </c>
      <c r="G41" s="59">
        <f>F41*1</f>
        <v>3510.34</v>
      </c>
      <c r="H41" s="64">
        <f t="shared" si="7"/>
        <v>3510.34</v>
      </c>
    </row>
    <row r="42" spans="1:9" ht="24">
      <c r="A42" s="71" t="s">
        <v>172</v>
      </c>
      <c r="B42" s="72">
        <v>65001540</v>
      </c>
      <c r="C42" s="18" t="s">
        <v>121</v>
      </c>
      <c r="D42" s="74" t="s">
        <v>51</v>
      </c>
      <c r="E42" s="68">
        <v>1</v>
      </c>
      <c r="F42" s="107">
        <v>2200.71</v>
      </c>
      <c r="G42" s="59">
        <f t="shared" si="5"/>
        <v>2200.71</v>
      </c>
      <c r="H42" s="64">
        <f t="shared" si="7"/>
        <v>2200.71</v>
      </c>
    </row>
    <row r="43" spans="1:9" ht="24">
      <c r="A43" s="71" t="s">
        <v>173</v>
      </c>
      <c r="B43" s="72">
        <v>65001541</v>
      </c>
      <c r="C43" s="18" t="s">
        <v>122</v>
      </c>
      <c r="D43" s="74" t="s">
        <v>51</v>
      </c>
      <c r="E43" s="68">
        <v>1</v>
      </c>
      <c r="F43" s="107">
        <v>2200.71</v>
      </c>
      <c r="G43" s="59">
        <f t="shared" si="5"/>
        <v>2200.71</v>
      </c>
      <c r="H43" s="64">
        <f t="shared" si="7"/>
        <v>2200.71</v>
      </c>
    </row>
    <row r="44" spans="1:9" ht="24">
      <c r="A44" s="71" t="s">
        <v>174</v>
      </c>
      <c r="B44" s="72">
        <v>65001544</v>
      </c>
      <c r="C44" s="18" t="s">
        <v>123</v>
      </c>
      <c r="D44" s="74" t="s">
        <v>51</v>
      </c>
      <c r="E44" s="68">
        <v>1</v>
      </c>
      <c r="F44" s="107">
        <v>772.94</v>
      </c>
      <c r="G44" s="59">
        <f t="shared" si="5"/>
        <v>772.94</v>
      </c>
      <c r="H44" s="64">
        <f t="shared" si="7"/>
        <v>772.94</v>
      </c>
    </row>
    <row r="45" spans="1:9" ht="24">
      <c r="A45" s="71" t="s">
        <v>175</v>
      </c>
      <c r="B45" s="72">
        <v>65001546</v>
      </c>
      <c r="C45" s="18" t="s">
        <v>125</v>
      </c>
      <c r="D45" s="74" t="s">
        <v>51</v>
      </c>
      <c r="E45" s="68">
        <v>1</v>
      </c>
      <c r="F45" s="107">
        <v>1755.17</v>
      </c>
      <c r="G45" s="59">
        <f t="shared" si="5"/>
        <v>1755.17</v>
      </c>
      <c r="H45" s="64">
        <f t="shared" si="7"/>
        <v>1755.17</v>
      </c>
    </row>
    <row r="46" spans="1:9" ht="24">
      <c r="A46" s="71" t="s">
        <v>176</v>
      </c>
      <c r="B46" s="72">
        <v>65001543</v>
      </c>
      <c r="C46" s="18" t="s">
        <v>126</v>
      </c>
      <c r="D46" s="74" t="s">
        <v>51</v>
      </c>
      <c r="E46" s="68">
        <v>1</v>
      </c>
      <c r="F46" s="107">
        <v>4219.1000000000004</v>
      </c>
      <c r="G46" s="59">
        <f t="shared" si="5"/>
        <v>4219.1000000000004</v>
      </c>
      <c r="H46" s="64">
        <f t="shared" si="7"/>
        <v>4219.1000000000004</v>
      </c>
      <c r="I46" s="55"/>
    </row>
    <row r="47" spans="1:9">
      <c r="A47" s="86">
        <v>3</v>
      </c>
      <c r="B47" s="94"/>
      <c r="C47" s="93" t="s">
        <v>35</v>
      </c>
      <c r="D47" s="95"/>
      <c r="E47" s="91"/>
      <c r="F47" s="91"/>
      <c r="G47" s="91">
        <f t="shared" si="0"/>
        <v>0</v>
      </c>
      <c r="H47" s="92">
        <f>SUM(H48)</f>
        <v>1447.4</v>
      </c>
    </row>
    <row r="48" spans="1:9" ht="22.15" customHeight="1">
      <c r="A48" s="60" t="s">
        <v>8</v>
      </c>
      <c r="B48" s="76">
        <v>65001512</v>
      </c>
      <c r="C48" s="18" t="s">
        <v>85</v>
      </c>
      <c r="D48" s="62" t="s">
        <v>51</v>
      </c>
      <c r="E48" s="63">
        <f>'MEMÓRIA DE CÁLCULO'!D46</f>
        <v>1</v>
      </c>
      <c r="F48" s="107">
        <v>1447.4</v>
      </c>
      <c r="G48" s="59">
        <f>F48*1</f>
        <v>1447.4</v>
      </c>
      <c r="H48" s="64">
        <f t="shared" si="1"/>
        <v>1447.4</v>
      </c>
    </row>
    <row r="49" spans="1:8" ht="28.5" customHeight="1">
      <c r="A49" s="96">
        <v>4</v>
      </c>
      <c r="B49" s="97"/>
      <c r="C49" s="98" t="s">
        <v>135</v>
      </c>
      <c r="D49" s="99"/>
      <c r="E49" s="100"/>
      <c r="F49" s="91"/>
      <c r="G49" s="91">
        <f t="shared" si="0"/>
        <v>0</v>
      </c>
      <c r="H49" s="92">
        <f>SUM(H50:H56)</f>
        <v>52822.159999999989</v>
      </c>
    </row>
    <row r="50" spans="1:8" ht="17.25" customHeight="1">
      <c r="A50" s="77" t="s">
        <v>97</v>
      </c>
      <c r="B50" s="78">
        <v>65002795</v>
      </c>
      <c r="C50" s="79" t="s">
        <v>131</v>
      </c>
      <c r="D50" s="74" t="s">
        <v>51</v>
      </c>
      <c r="E50" s="63">
        <v>20</v>
      </c>
      <c r="F50" s="107">
        <v>1771.6</v>
      </c>
      <c r="G50" s="59">
        <f>F50*1</f>
        <v>1771.6</v>
      </c>
      <c r="H50" s="64">
        <f t="shared" ref="H50:H51" si="8">ROUND((G50*E50),2)</f>
        <v>35432</v>
      </c>
    </row>
    <row r="51" spans="1:8" ht="49.5" customHeight="1">
      <c r="A51" s="77" t="s">
        <v>130</v>
      </c>
      <c r="B51" s="78">
        <v>65003736</v>
      </c>
      <c r="C51" s="79" t="s">
        <v>133</v>
      </c>
      <c r="D51" s="74" t="s">
        <v>51</v>
      </c>
      <c r="E51" s="63">
        <v>2</v>
      </c>
      <c r="F51" s="107">
        <v>2150.12</v>
      </c>
      <c r="G51" s="59">
        <f t="shared" ref="G51:G56" si="9">F51*1</f>
        <v>2150.12</v>
      </c>
      <c r="H51" s="64">
        <f t="shared" si="8"/>
        <v>4300.24</v>
      </c>
    </row>
    <row r="52" spans="1:8" ht="27.75" customHeight="1">
      <c r="A52" s="77" t="s">
        <v>177</v>
      </c>
      <c r="B52" s="78">
        <v>65003662</v>
      </c>
      <c r="C52" s="79" t="s">
        <v>132</v>
      </c>
      <c r="D52" s="74" t="s">
        <v>51</v>
      </c>
      <c r="E52" s="63">
        <v>2</v>
      </c>
      <c r="F52" s="107">
        <v>1644.53</v>
      </c>
      <c r="G52" s="59">
        <f t="shared" si="9"/>
        <v>1644.53</v>
      </c>
      <c r="H52" s="64">
        <f t="shared" ref="H52" si="10">ROUND((G52*E52),2)</f>
        <v>3289.06</v>
      </c>
    </row>
    <row r="53" spans="1:8" ht="28.5" customHeight="1">
      <c r="A53" s="77" t="s">
        <v>178</v>
      </c>
      <c r="B53" s="78">
        <v>65002798</v>
      </c>
      <c r="C53" s="79" t="s">
        <v>134</v>
      </c>
      <c r="D53" s="74" t="s">
        <v>51</v>
      </c>
      <c r="E53" s="63">
        <v>2</v>
      </c>
      <c r="F53" s="107">
        <v>927.86</v>
      </c>
      <c r="G53" s="59">
        <f t="shared" si="9"/>
        <v>927.86</v>
      </c>
      <c r="H53" s="64">
        <f t="shared" ref="H53" si="11">ROUND((G53*E53),2)</f>
        <v>1855.72</v>
      </c>
    </row>
    <row r="54" spans="1:8" ht="40.5" customHeight="1">
      <c r="A54" s="77" t="s">
        <v>179</v>
      </c>
      <c r="B54" s="78">
        <v>65003738</v>
      </c>
      <c r="C54" s="79" t="s">
        <v>136</v>
      </c>
      <c r="D54" s="74" t="s">
        <v>51</v>
      </c>
      <c r="E54" s="63">
        <v>2</v>
      </c>
      <c r="F54" s="107">
        <v>2155.6</v>
      </c>
      <c r="G54" s="59">
        <f t="shared" si="9"/>
        <v>2155.6</v>
      </c>
      <c r="H54" s="64">
        <f t="shared" ref="H54" si="12">ROUND((G54*E54),2)</f>
        <v>4311.2</v>
      </c>
    </row>
    <row r="55" spans="1:8" ht="27" customHeight="1">
      <c r="A55" s="77" t="s">
        <v>180</v>
      </c>
      <c r="B55" s="78">
        <v>65003663</v>
      </c>
      <c r="C55" s="79" t="s">
        <v>137</v>
      </c>
      <c r="D55" s="74" t="s">
        <v>51</v>
      </c>
      <c r="E55" s="63">
        <v>1</v>
      </c>
      <c r="F55" s="107">
        <v>1825.67</v>
      </c>
      <c r="G55" s="59">
        <f t="shared" si="9"/>
        <v>1825.67</v>
      </c>
      <c r="H55" s="64">
        <f t="shared" ref="H55" si="13">ROUND((G55*E55),2)</f>
        <v>1825.67</v>
      </c>
    </row>
    <row r="56" spans="1:8" ht="27.75" customHeight="1" thickBot="1">
      <c r="A56" s="77" t="s">
        <v>181</v>
      </c>
      <c r="B56" s="78">
        <v>65002788</v>
      </c>
      <c r="C56" s="79" t="s">
        <v>138</v>
      </c>
      <c r="D56" s="74" t="s">
        <v>51</v>
      </c>
      <c r="E56" s="63">
        <v>1</v>
      </c>
      <c r="F56" s="107">
        <v>1808.27</v>
      </c>
      <c r="G56" s="59">
        <f t="shared" si="9"/>
        <v>1808.27</v>
      </c>
      <c r="H56" s="64">
        <f t="shared" ref="H56" si="14">ROUND((G56*E56),2)</f>
        <v>1808.27</v>
      </c>
    </row>
    <row r="57" spans="1:8" s="31" customFormat="1" ht="13.5" thickBot="1">
      <c r="A57" s="101"/>
      <c r="B57" s="102"/>
      <c r="C57" s="102" t="s">
        <v>36</v>
      </c>
      <c r="D57" s="102"/>
      <c r="E57" s="102"/>
      <c r="F57" s="103"/>
      <c r="G57" s="103">
        <f>ROUND((F57*1.25),2)</f>
        <v>0</v>
      </c>
      <c r="H57" s="104">
        <f>H8+H10+H47+H49</f>
        <v>204921.75</v>
      </c>
    </row>
    <row r="58" spans="1:8" s="31" customFormat="1">
      <c r="A58" s="135"/>
      <c r="B58" s="136"/>
      <c r="C58" s="136"/>
      <c r="D58" s="136"/>
      <c r="E58" s="136"/>
      <c r="F58" s="136"/>
      <c r="G58" s="136"/>
      <c r="H58" s="137"/>
    </row>
    <row r="59" spans="1:8" s="31" customFormat="1">
      <c r="A59" s="114"/>
      <c r="B59" s="115"/>
      <c r="C59" s="115"/>
      <c r="D59" s="115"/>
      <c r="E59" s="115"/>
      <c r="F59" s="115"/>
      <c r="G59" s="115"/>
      <c r="H59" s="116"/>
    </row>
    <row r="60" spans="1:8" s="31" customFormat="1">
      <c r="A60" s="114"/>
      <c r="B60" s="115"/>
      <c r="C60" s="115"/>
      <c r="D60" s="115"/>
      <c r="E60" s="115"/>
      <c r="F60" s="115"/>
      <c r="G60" s="115"/>
      <c r="H60" s="116"/>
    </row>
    <row r="61" spans="1:8" s="31" customFormat="1">
      <c r="A61" s="126" t="s">
        <v>191</v>
      </c>
      <c r="B61" s="127"/>
      <c r="C61" s="127"/>
      <c r="D61" s="127"/>
      <c r="E61" s="127"/>
      <c r="F61" s="127"/>
      <c r="G61" s="127"/>
      <c r="H61" s="128"/>
    </row>
    <row r="62" spans="1:8" ht="18" customHeight="1">
      <c r="A62" s="126" t="s">
        <v>192</v>
      </c>
      <c r="B62" s="127"/>
      <c r="C62" s="127"/>
      <c r="D62" s="127"/>
      <c r="E62" s="127"/>
      <c r="F62" s="127"/>
      <c r="G62" s="127"/>
      <c r="H62" s="128"/>
    </row>
    <row r="63" spans="1:8">
      <c r="A63" s="129"/>
      <c r="B63" s="130"/>
      <c r="C63" s="130"/>
      <c r="D63" s="130"/>
      <c r="E63" s="130"/>
      <c r="F63" s="130"/>
      <c r="G63" s="130"/>
      <c r="H63" s="131"/>
    </row>
    <row r="64" spans="1:8">
      <c r="A64" s="129"/>
      <c r="B64" s="130"/>
      <c r="C64" s="130"/>
      <c r="D64" s="130"/>
      <c r="E64" s="130"/>
      <c r="F64" s="130"/>
      <c r="G64" s="130"/>
      <c r="H64" s="131"/>
    </row>
    <row r="65" spans="1:8">
      <c r="A65" s="132"/>
      <c r="B65" s="133"/>
      <c r="C65" s="133"/>
      <c r="D65" s="133"/>
      <c r="E65" s="133"/>
      <c r="F65" s="133"/>
      <c r="G65" s="133"/>
      <c r="H65" s="134"/>
    </row>
    <row r="66" spans="1:8" ht="18" customHeight="1">
      <c r="A66" s="126" t="s">
        <v>193</v>
      </c>
      <c r="B66" s="127"/>
      <c r="C66" s="127"/>
      <c r="D66" s="127"/>
      <c r="E66" s="127"/>
      <c r="F66" s="127"/>
      <c r="G66" s="127"/>
      <c r="H66" s="128"/>
    </row>
    <row r="67" spans="1:8" ht="18" customHeight="1">
      <c r="A67" s="126" t="s">
        <v>94</v>
      </c>
      <c r="B67" s="127"/>
      <c r="C67" s="127"/>
      <c r="D67" s="127"/>
      <c r="E67" s="127"/>
      <c r="F67" s="127"/>
      <c r="G67" s="127"/>
      <c r="H67" s="128"/>
    </row>
    <row r="68" spans="1:8" ht="18" customHeight="1" thickBot="1">
      <c r="A68" s="111"/>
      <c r="B68" s="112"/>
      <c r="C68" s="112"/>
      <c r="D68" s="112"/>
      <c r="E68" s="112"/>
      <c r="F68" s="112"/>
      <c r="G68" s="112"/>
      <c r="H68" s="113"/>
    </row>
    <row r="69" spans="1:8" ht="31.5" customHeight="1"/>
    <row r="70" spans="1:8" ht="30.75" customHeight="1"/>
    <row r="71" spans="1:8" ht="18" customHeight="1"/>
    <row r="74" spans="1:8" ht="18" customHeight="1"/>
    <row r="78" spans="1:8" ht="18" customHeight="1"/>
    <row r="79" spans="1:8" ht="18" customHeight="1"/>
    <row r="80" spans="1:8" ht="14.25" customHeight="1"/>
    <row r="81" ht="11.25" customHeight="1"/>
    <row r="82" ht="11.25" customHeight="1"/>
    <row r="86" ht="11.25" customHeight="1"/>
    <row r="88" ht="4.5" customHeight="1"/>
  </sheetData>
  <mergeCells count="20">
    <mergeCell ref="A1:H1"/>
    <mergeCell ref="A2:E2"/>
    <mergeCell ref="F2:H2"/>
    <mergeCell ref="A3:E3"/>
    <mergeCell ref="F3:H3"/>
    <mergeCell ref="J28:K28"/>
    <mergeCell ref="A68:H68"/>
    <mergeCell ref="A59:H59"/>
    <mergeCell ref="A5:D5"/>
    <mergeCell ref="E5:H5"/>
    <mergeCell ref="A6:D6"/>
    <mergeCell ref="A62:H62"/>
    <mergeCell ref="A63:H63"/>
    <mergeCell ref="A66:H66"/>
    <mergeCell ref="A67:H67"/>
    <mergeCell ref="A61:H61"/>
    <mergeCell ref="A65:H65"/>
    <mergeCell ref="A64:H64"/>
    <mergeCell ref="A60:H60"/>
    <mergeCell ref="A58:H58"/>
  </mergeCells>
  <printOptions horizontalCentered="1"/>
  <pageMargins left="0.19685039370078741" right="0.19685039370078741" top="0.78740157480314965" bottom="0.78740157480314965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1"/>
  <sheetViews>
    <sheetView showZeros="0" zoomScaleSheetLayoutView="100" workbookViewId="0">
      <selection activeCell="C26" sqref="C26"/>
    </sheetView>
  </sheetViews>
  <sheetFormatPr defaultColWidth="9.140625" defaultRowHeight="12.75"/>
  <cols>
    <col min="1" max="1" width="7.85546875" style="30" customWidth="1"/>
    <col min="2" max="2" width="10.5703125" style="30" customWidth="1"/>
    <col min="3" max="3" width="60.42578125" style="30" customWidth="1"/>
    <col min="4" max="4" width="12.85546875" style="30" customWidth="1"/>
    <col min="5" max="5" width="12" style="30" customWidth="1"/>
    <col min="6" max="6" width="12.28515625" style="30" customWidth="1"/>
    <col min="7" max="7" width="14.28515625" style="30" customWidth="1"/>
    <col min="8" max="16384" width="9.140625" style="30"/>
  </cols>
  <sheetData>
    <row r="1" spans="1:7" ht="20.100000000000001" customHeight="1" thickBot="1">
      <c r="A1" s="138" t="s">
        <v>3</v>
      </c>
      <c r="B1" s="139"/>
      <c r="C1" s="139"/>
      <c r="D1" s="139"/>
      <c r="E1" s="139"/>
      <c r="F1" s="139"/>
      <c r="G1" s="140"/>
    </row>
    <row r="2" spans="1:7" ht="20.100000000000001" customHeight="1">
      <c r="A2" s="141" t="s">
        <v>100</v>
      </c>
      <c r="B2" s="142"/>
      <c r="C2" s="142"/>
      <c r="D2" s="143"/>
      <c r="E2" s="144" t="s">
        <v>9</v>
      </c>
      <c r="F2" s="145"/>
      <c r="G2" s="146"/>
    </row>
    <row r="3" spans="1:7" ht="20.100000000000001" customHeight="1">
      <c r="A3" s="117" t="s">
        <v>26</v>
      </c>
      <c r="B3" s="118"/>
      <c r="C3" s="118"/>
      <c r="D3" s="119"/>
      <c r="E3" s="147" t="s">
        <v>103</v>
      </c>
      <c r="F3" s="148"/>
      <c r="G3" s="149"/>
    </row>
    <row r="4" spans="1:7" ht="20.100000000000001" customHeight="1">
      <c r="A4" s="159" t="s">
        <v>101</v>
      </c>
      <c r="B4" s="121"/>
      <c r="C4" s="121"/>
      <c r="D4" s="48"/>
      <c r="E4" s="48"/>
      <c r="F4" s="48"/>
      <c r="G4" s="47"/>
    </row>
    <row r="5" spans="1:7" ht="20.100000000000001" customHeight="1">
      <c r="A5" s="117" t="s">
        <v>102</v>
      </c>
      <c r="B5" s="118"/>
      <c r="C5" s="118"/>
      <c r="D5" s="120" t="s">
        <v>40</v>
      </c>
      <c r="E5" s="121"/>
      <c r="F5" s="121"/>
      <c r="G5" s="122"/>
    </row>
    <row r="6" spans="1:7" ht="20.100000000000001" customHeight="1" thickBot="1">
      <c r="A6" s="123" t="s">
        <v>39</v>
      </c>
      <c r="B6" s="124"/>
      <c r="C6" s="124"/>
      <c r="D6" s="27"/>
      <c r="E6" s="28"/>
      <c r="F6" s="1" t="s">
        <v>4</v>
      </c>
      <c r="G6" s="2">
        <v>0.31330000000000002</v>
      </c>
    </row>
    <row r="7" spans="1:7" ht="37.5" customHeight="1" thickBot="1">
      <c r="A7" s="3" t="s">
        <v>0</v>
      </c>
      <c r="B7" s="3" t="s">
        <v>28</v>
      </c>
      <c r="C7" s="3" t="s">
        <v>27</v>
      </c>
      <c r="D7" s="3" t="s">
        <v>1</v>
      </c>
      <c r="E7" s="150" t="s">
        <v>99</v>
      </c>
      <c r="F7" s="151"/>
      <c r="G7" s="152"/>
    </row>
    <row r="8" spans="1:7">
      <c r="A8" s="4">
        <v>1</v>
      </c>
      <c r="B8" s="5"/>
      <c r="C8" s="5" t="s">
        <v>30</v>
      </c>
      <c r="D8" s="6"/>
      <c r="E8" s="156"/>
      <c r="F8" s="157"/>
      <c r="G8" s="158"/>
    </row>
    <row r="9" spans="1:7" ht="24">
      <c r="A9" s="7" t="s">
        <v>5</v>
      </c>
      <c r="B9" s="8" t="s">
        <v>60</v>
      </c>
      <c r="C9" s="9" t="s">
        <v>59</v>
      </c>
      <c r="D9" s="37">
        <v>1</v>
      </c>
      <c r="E9" s="153"/>
      <c r="F9" s="154"/>
      <c r="G9" s="155"/>
    </row>
    <row r="10" spans="1:7">
      <c r="A10" s="11">
        <v>2</v>
      </c>
      <c r="B10" s="12"/>
      <c r="C10" s="13" t="s">
        <v>31</v>
      </c>
      <c r="D10" s="44"/>
      <c r="E10" s="153"/>
      <c r="F10" s="154"/>
      <c r="G10" s="155"/>
    </row>
    <row r="11" spans="1:7" ht="16.5" customHeight="1">
      <c r="A11" s="11" t="s">
        <v>6</v>
      </c>
      <c r="B11" s="43"/>
      <c r="C11" s="13" t="s">
        <v>32</v>
      </c>
      <c r="D11" s="44"/>
      <c r="E11" s="153"/>
      <c r="F11" s="154"/>
      <c r="G11" s="155"/>
    </row>
    <row r="12" spans="1:7" ht="12" customHeight="1">
      <c r="A12" s="32" t="s">
        <v>12</v>
      </c>
      <c r="B12" s="33">
        <v>65003710</v>
      </c>
      <c r="C12" s="34" t="s">
        <v>61</v>
      </c>
      <c r="D12" s="38">
        <v>922</v>
      </c>
      <c r="E12" s="153"/>
      <c r="F12" s="154"/>
      <c r="G12" s="155"/>
    </row>
    <row r="13" spans="1:7" ht="25.5">
      <c r="A13" s="32" t="s">
        <v>13</v>
      </c>
      <c r="B13" s="33">
        <v>65001153</v>
      </c>
      <c r="C13" s="34" t="s">
        <v>62</v>
      </c>
      <c r="D13" s="38">
        <v>1</v>
      </c>
      <c r="E13" s="153"/>
      <c r="F13" s="154"/>
      <c r="G13" s="155"/>
    </row>
    <row r="14" spans="1:7" ht="25.5">
      <c r="A14" s="32" t="s">
        <v>25</v>
      </c>
      <c r="B14" s="33">
        <v>65001154</v>
      </c>
      <c r="C14" s="34" t="s">
        <v>63</v>
      </c>
      <c r="D14" s="38">
        <v>0.3</v>
      </c>
      <c r="E14" s="153"/>
      <c r="F14" s="154"/>
      <c r="G14" s="155"/>
    </row>
    <row r="15" spans="1:7" ht="51">
      <c r="A15" s="32" t="s">
        <v>42</v>
      </c>
      <c r="B15" s="33">
        <v>650003719</v>
      </c>
      <c r="C15" s="46" t="s">
        <v>90</v>
      </c>
      <c r="D15" s="38">
        <v>5</v>
      </c>
      <c r="E15" s="153"/>
      <c r="F15" s="154"/>
      <c r="G15" s="155"/>
    </row>
    <row r="16" spans="1:7" ht="25.5">
      <c r="A16" s="32" t="s">
        <v>43</v>
      </c>
      <c r="B16" s="33">
        <v>65003720</v>
      </c>
      <c r="C16" s="34" t="s">
        <v>64</v>
      </c>
      <c r="D16" s="38">
        <v>7</v>
      </c>
      <c r="E16" s="153"/>
      <c r="F16" s="154"/>
      <c r="G16" s="155"/>
    </row>
    <row r="17" spans="1:7">
      <c r="A17" s="11" t="s">
        <v>7</v>
      </c>
      <c r="B17" s="19"/>
      <c r="C17" s="13" t="s">
        <v>33</v>
      </c>
      <c r="D17" s="14"/>
      <c r="E17" s="153"/>
      <c r="F17" s="154"/>
      <c r="G17" s="155"/>
    </row>
    <row r="18" spans="1:7">
      <c r="A18" s="7" t="s">
        <v>14</v>
      </c>
      <c r="B18" s="16">
        <v>65001207</v>
      </c>
      <c r="C18" s="9" t="s">
        <v>65</v>
      </c>
      <c r="D18" s="39">
        <v>1</v>
      </c>
      <c r="E18" s="153"/>
      <c r="F18" s="154"/>
      <c r="G18" s="155"/>
    </row>
    <row r="19" spans="1:7" ht="24">
      <c r="A19" s="7" t="s">
        <v>15</v>
      </c>
      <c r="B19" s="16">
        <v>65001208</v>
      </c>
      <c r="C19" s="9" t="s">
        <v>66</v>
      </c>
      <c r="D19" s="39">
        <v>250</v>
      </c>
      <c r="E19" s="14"/>
      <c r="F19" s="14"/>
      <c r="G19" s="10"/>
    </row>
    <row r="20" spans="1:7">
      <c r="A20" s="7" t="s">
        <v>44</v>
      </c>
      <c r="B20" s="16">
        <v>65001209</v>
      </c>
      <c r="C20" s="9" t="s">
        <v>67</v>
      </c>
      <c r="D20" s="39">
        <v>10</v>
      </c>
      <c r="E20" s="14"/>
      <c r="F20" s="14"/>
      <c r="G20" s="10"/>
    </row>
    <row r="21" spans="1:7" ht="24">
      <c r="A21" s="7" t="s">
        <v>45</v>
      </c>
      <c r="B21" s="16">
        <v>65001210</v>
      </c>
      <c r="C21" s="9" t="s">
        <v>68</v>
      </c>
      <c r="D21" s="39">
        <v>150</v>
      </c>
      <c r="E21" s="14"/>
      <c r="F21" s="14"/>
      <c r="G21" s="10"/>
    </row>
    <row r="22" spans="1:7" ht="24">
      <c r="A22" s="7" t="s">
        <v>46</v>
      </c>
      <c r="B22" s="16">
        <v>65001213</v>
      </c>
      <c r="C22" s="9" t="s">
        <v>69</v>
      </c>
      <c r="D22" s="39">
        <v>35</v>
      </c>
      <c r="E22" s="14"/>
      <c r="F22" s="14"/>
      <c r="G22" s="10"/>
    </row>
    <row r="23" spans="1:7">
      <c r="A23" s="11" t="s">
        <v>37</v>
      </c>
      <c r="B23" s="45"/>
      <c r="C23" s="13" t="s">
        <v>38</v>
      </c>
      <c r="D23" s="29"/>
      <c r="E23" s="29"/>
      <c r="F23" s="14"/>
      <c r="G23" s="15"/>
    </row>
    <row r="24" spans="1:7" ht="36">
      <c r="A24" s="11" t="s">
        <v>8</v>
      </c>
      <c r="B24" s="12"/>
      <c r="C24" s="13" t="s">
        <v>58</v>
      </c>
      <c r="D24" s="14"/>
      <c r="E24" s="14"/>
      <c r="F24" s="14"/>
      <c r="G24" s="15"/>
    </row>
    <row r="25" spans="1:7">
      <c r="A25" s="49" t="s">
        <v>16</v>
      </c>
      <c r="B25" s="50">
        <v>65001515</v>
      </c>
      <c r="C25" s="51" t="s">
        <v>70</v>
      </c>
      <c r="D25" s="53">
        <v>5</v>
      </c>
      <c r="E25" s="14"/>
      <c r="F25" s="14"/>
      <c r="G25" s="17"/>
    </row>
    <row r="26" spans="1:7">
      <c r="A26" s="49" t="s">
        <v>17</v>
      </c>
      <c r="B26" s="50">
        <v>65001516</v>
      </c>
      <c r="C26" s="51" t="s">
        <v>104</v>
      </c>
      <c r="D26" s="53">
        <v>5</v>
      </c>
      <c r="E26" s="14"/>
      <c r="F26" s="14"/>
      <c r="G26" s="17"/>
    </row>
    <row r="27" spans="1:7">
      <c r="A27" s="49" t="s">
        <v>24</v>
      </c>
      <c r="B27" s="50">
        <v>65001519</v>
      </c>
      <c r="C27" s="51" t="s">
        <v>71</v>
      </c>
      <c r="D27" s="53">
        <v>5</v>
      </c>
      <c r="E27" s="14"/>
      <c r="F27" s="14"/>
      <c r="G27" s="17"/>
    </row>
    <row r="28" spans="1:7">
      <c r="A28" s="49" t="s">
        <v>48</v>
      </c>
      <c r="B28" s="50">
        <v>65001521</v>
      </c>
      <c r="C28" s="51" t="s">
        <v>72</v>
      </c>
      <c r="D28" s="53">
        <v>5</v>
      </c>
      <c r="E28" s="14"/>
      <c r="F28" s="14"/>
      <c r="G28" s="17"/>
    </row>
    <row r="29" spans="1:7">
      <c r="A29" s="41" t="s">
        <v>10</v>
      </c>
      <c r="B29" s="40"/>
      <c r="C29" s="13" t="s">
        <v>34</v>
      </c>
      <c r="D29" s="14"/>
      <c r="E29" s="14"/>
      <c r="F29" s="14"/>
      <c r="G29" s="15"/>
    </row>
    <row r="30" spans="1:7">
      <c r="A30" s="7" t="s">
        <v>18</v>
      </c>
      <c r="B30" s="16">
        <v>65003656</v>
      </c>
      <c r="C30" s="9" t="s">
        <v>73</v>
      </c>
      <c r="D30" s="39">
        <v>1</v>
      </c>
      <c r="E30" s="14"/>
      <c r="F30" s="14"/>
      <c r="G30" s="10"/>
    </row>
    <row r="31" spans="1:7">
      <c r="A31" s="7" t="s">
        <v>19</v>
      </c>
      <c r="B31" s="16">
        <v>65003657</v>
      </c>
      <c r="C31" s="9" t="s">
        <v>74</v>
      </c>
      <c r="D31" s="39">
        <v>1</v>
      </c>
      <c r="E31" s="14"/>
      <c r="F31" s="14"/>
      <c r="G31" s="10"/>
    </row>
    <row r="32" spans="1:7">
      <c r="A32" s="7" t="s">
        <v>49</v>
      </c>
      <c r="B32" s="16">
        <v>65001530</v>
      </c>
      <c r="C32" s="9" t="s">
        <v>75</v>
      </c>
      <c r="D32" s="39">
        <v>1.5</v>
      </c>
      <c r="E32" s="14"/>
      <c r="F32" s="14"/>
      <c r="G32" s="10"/>
    </row>
    <row r="33" spans="1:8">
      <c r="A33" s="7" t="s">
        <v>50</v>
      </c>
      <c r="B33" s="16">
        <v>65001534</v>
      </c>
      <c r="C33" s="9" t="s">
        <v>76</v>
      </c>
      <c r="D33" s="39">
        <v>1.5</v>
      </c>
      <c r="E33" s="14"/>
      <c r="F33" s="14"/>
      <c r="G33" s="10"/>
    </row>
    <row r="34" spans="1:8" ht="24">
      <c r="A34" s="11" t="s">
        <v>11</v>
      </c>
      <c r="B34" s="40"/>
      <c r="C34" s="13" t="s">
        <v>96</v>
      </c>
      <c r="D34" s="14"/>
      <c r="E34" s="14"/>
      <c r="F34" s="14"/>
      <c r="G34" s="15"/>
    </row>
    <row r="35" spans="1:8" ht="24">
      <c r="A35" s="7" t="s">
        <v>20</v>
      </c>
      <c r="B35" s="16">
        <v>65002728</v>
      </c>
      <c r="C35" s="18" t="s">
        <v>95</v>
      </c>
      <c r="D35" s="39">
        <v>1</v>
      </c>
      <c r="E35" s="14"/>
      <c r="F35" s="14"/>
      <c r="G35" s="10"/>
    </row>
    <row r="36" spans="1:8">
      <c r="A36" s="7" t="s">
        <v>21</v>
      </c>
      <c r="B36" s="16">
        <v>65002689</v>
      </c>
      <c r="C36" s="9" t="s">
        <v>77</v>
      </c>
      <c r="D36" s="39">
        <v>1</v>
      </c>
      <c r="E36" s="14"/>
      <c r="F36" s="14"/>
      <c r="G36" s="10"/>
    </row>
    <row r="37" spans="1:8" ht="20.45" customHeight="1">
      <c r="A37" s="7" t="s">
        <v>52</v>
      </c>
      <c r="B37" s="16">
        <v>65002691</v>
      </c>
      <c r="C37" s="9" t="s">
        <v>78</v>
      </c>
      <c r="D37" s="39">
        <v>1</v>
      </c>
      <c r="E37" s="14"/>
      <c r="F37" s="14"/>
      <c r="G37" s="10"/>
    </row>
    <row r="38" spans="1:8" ht="19.899999999999999" customHeight="1">
      <c r="A38" s="7" t="s">
        <v>53</v>
      </c>
      <c r="B38" s="16">
        <v>65002694</v>
      </c>
      <c r="C38" s="9" t="s">
        <v>79</v>
      </c>
      <c r="D38" s="39">
        <v>1</v>
      </c>
      <c r="E38" s="14"/>
      <c r="F38" s="14"/>
      <c r="G38" s="10"/>
    </row>
    <row r="39" spans="1:8" ht="16.149999999999999" customHeight="1">
      <c r="A39" s="7" t="s">
        <v>54</v>
      </c>
      <c r="B39" s="16">
        <v>65002695</v>
      </c>
      <c r="C39" s="9" t="s">
        <v>80</v>
      </c>
      <c r="D39" s="39">
        <v>1</v>
      </c>
      <c r="E39" s="14"/>
      <c r="F39" s="14"/>
      <c r="G39" s="10"/>
    </row>
    <row r="40" spans="1:8" ht="19.899999999999999" customHeight="1">
      <c r="A40" s="7" t="s">
        <v>55</v>
      </c>
      <c r="B40" s="16">
        <v>65002698</v>
      </c>
      <c r="C40" s="9" t="s">
        <v>81</v>
      </c>
      <c r="D40" s="39">
        <v>1</v>
      </c>
      <c r="E40" s="14"/>
      <c r="F40" s="14"/>
      <c r="G40" s="10"/>
    </row>
    <row r="41" spans="1:8">
      <c r="A41" s="7" t="s">
        <v>56</v>
      </c>
      <c r="B41" s="16">
        <v>65002700</v>
      </c>
      <c r="C41" s="9" t="s">
        <v>82</v>
      </c>
      <c r="D41" s="39">
        <v>1</v>
      </c>
      <c r="E41" s="14"/>
      <c r="F41" s="14"/>
      <c r="G41" s="10"/>
    </row>
    <row r="42" spans="1:8" ht="19.899999999999999" customHeight="1">
      <c r="A42" s="7" t="s">
        <v>57</v>
      </c>
      <c r="B42" s="16">
        <v>65002692</v>
      </c>
      <c r="C42" s="9" t="s">
        <v>83</v>
      </c>
      <c r="D42" s="39">
        <v>1</v>
      </c>
      <c r="E42" s="14"/>
      <c r="F42" s="14"/>
      <c r="G42" s="10"/>
    </row>
    <row r="43" spans="1:8">
      <c r="A43" s="42" t="s">
        <v>86</v>
      </c>
      <c r="B43" s="40"/>
      <c r="C43" s="13" t="s">
        <v>47</v>
      </c>
      <c r="D43" s="36"/>
      <c r="E43" s="14"/>
      <c r="F43" s="14"/>
      <c r="G43" s="15"/>
    </row>
    <row r="44" spans="1:8" ht="23.45" customHeight="1">
      <c r="A44" s="49" t="s">
        <v>87</v>
      </c>
      <c r="B44" s="50">
        <v>65001148</v>
      </c>
      <c r="C44" s="51" t="s">
        <v>84</v>
      </c>
      <c r="D44" s="52">
        <v>5</v>
      </c>
      <c r="E44" s="14"/>
      <c r="F44" s="14"/>
      <c r="G44" s="10"/>
    </row>
    <row r="45" spans="1:8">
      <c r="A45" s="11">
        <v>4</v>
      </c>
      <c r="B45" s="12"/>
      <c r="C45" s="13" t="s">
        <v>35</v>
      </c>
      <c r="D45" s="14"/>
      <c r="E45" s="14"/>
      <c r="F45" s="14"/>
      <c r="G45" s="15"/>
    </row>
    <row r="46" spans="1:8" ht="22.15" customHeight="1">
      <c r="A46" s="7" t="s">
        <v>97</v>
      </c>
      <c r="B46" s="35">
        <v>65001512</v>
      </c>
      <c r="C46" s="18" t="s">
        <v>85</v>
      </c>
      <c r="D46" s="39">
        <v>1</v>
      </c>
      <c r="E46" s="14"/>
      <c r="F46" s="14"/>
      <c r="G46" s="10"/>
    </row>
    <row r="47" spans="1:8">
      <c r="A47" s="4">
        <v>5</v>
      </c>
      <c r="B47" s="19"/>
      <c r="C47" s="20" t="s">
        <v>98</v>
      </c>
      <c r="D47" s="21"/>
      <c r="E47" s="14"/>
      <c r="F47" s="14"/>
      <c r="G47" s="15"/>
    </row>
    <row r="48" spans="1:8" s="31" customFormat="1" ht="36">
      <c r="A48" s="7" t="s">
        <v>22</v>
      </c>
      <c r="B48" s="22">
        <v>65003739</v>
      </c>
      <c r="C48" s="9" t="s">
        <v>88</v>
      </c>
      <c r="D48" s="39">
        <v>1</v>
      </c>
      <c r="E48" s="14"/>
      <c r="F48" s="14"/>
      <c r="G48" s="10"/>
      <c r="H48" s="30"/>
    </row>
    <row r="49" spans="1:8" s="31" customFormat="1" ht="24.75" thickBot="1">
      <c r="A49" s="7" t="s">
        <v>23</v>
      </c>
      <c r="B49" s="22">
        <v>65002788</v>
      </c>
      <c r="C49" s="18" t="s">
        <v>89</v>
      </c>
      <c r="D49" s="39">
        <v>1</v>
      </c>
      <c r="E49" s="14"/>
      <c r="F49" s="14"/>
      <c r="G49" s="10"/>
      <c r="H49" s="30"/>
    </row>
    <row r="50" spans="1:8" s="31" customFormat="1" ht="13.5" thickBot="1">
      <c r="A50" s="23"/>
      <c r="B50" s="24"/>
      <c r="C50" s="24" t="s">
        <v>36</v>
      </c>
      <c r="D50" s="24"/>
      <c r="E50" s="25"/>
      <c r="F50" s="25">
        <f>ROUND((E50*1.25),2)</f>
        <v>0</v>
      </c>
      <c r="G50" s="26">
        <f>G47+G45+G23+G10+G8</f>
        <v>0</v>
      </c>
    </row>
    <row r="51" spans="1:8" s="31" customFormat="1">
      <c r="A51" s="135"/>
      <c r="B51" s="136"/>
      <c r="C51" s="136"/>
      <c r="D51" s="136"/>
      <c r="E51" s="136"/>
      <c r="F51" s="136"/>
      <c r="G51" s="137"/>
    </row>
    <row r="52" spans="1:8" s="31" customFormat="1">
      <c r="A52" s="114"/>
      <c r="B52" s="115"/>
      <c r="C52" s="115"/>
      <c r="D52" s="115"/>
      <c r="E52" s="115"/>
      <c r="F52" s="115"/>
      <c r="G52" s="116"/>
    </row>
    <row r="53" spans="1:8" s="31" customFormat="1">
      <c r="A53" s="114"/>
      <c r="B53" s="115"/>
      <c r="C53" s="115"/>
      <c r="D53" s="115"/>
      <c r="E53" s="115"/>
      <c r="F53" s="115"/>
      <c r="G53" s="116"/>
    </row>
    <row r="54" spans="1:8" s="31" customFormat="1">
      <c r="A54" s="126" t="s">
        <v>91</v>
      </c>
      <c r="B54" s="127"/>
      <c r="C54" s="127"/>
      <c r="D54" s="127"/>
      <c r="E54" s="127"/>
      <c r="F54" s="127"/>
      <c r="G54" s="128"/>
    </row>
    <row r="55" spans="1:8" ht="18" customHeight="1">
      <c r="A55" s="126" t="s">
        <v>92</v>
      </c>
      <c r="B55" s="127"/>
      <c r="C55" s="127"/>
      <c r="D55" s="127"/>
      <c r="E55" s="127"/>
      <c r="F55" s="127"/>
      <c r="G55" s="128"/>
    </row>
    <row r="56" spans="1:8">
      <c r="A56" s="129"/>
      <c r="B56" s="130"/>
      <c r="C56" s="130"/>
      <c r="D56" s="130"/>
      <c r="E56" s="130"/>
      <c r="F56" s="130"/>
      <c r="G56" s="131"/>
    </row>
    <row r="57" spans="1:8">
      <c r="A57" s="129"/>
      <c r="B57" s="130"/>
      <c r="C57" s="130"/>
      <c r="D57" s="130"/>
      <c r="E57" s="130"/>
      <c r="F57" s="130"/>
      <c r="G57" s="131"/>
    </row>
    <row r="58" spans="1:8">
      <c r="A58" s="132"/>
      <c r="B58" s="133"/>
      <c r="C58" s="133"/>
      <c r="D58" s="133"/>
      <c r="E58" s="133"/>
      <c r="F58" s="133"/>
      <c r="G58" s="134"/>
    </row>
    <row r="59" spans="1:8" ht="18" customHeight="1">
      <c r="A59" s="126" t="s">
        <v>93</v>
      </c>
      <c r="B59" s="127"/>
      <c r="C59" s="127"/>
      <c r="D59" s="127"/>
      <c r="E59" s="127"/>
      <c r="F59" s="127"/>
      <c r="G59" s="128"/>
    </row>
    <row r="60" spans="1:8" ht="18" customHeight="1">
      <c r="A60" s="126" t="s">
        <v>94</v>
      </c>
      <c r="B60" s="127"/>
      <c r="C60" s="127"/>
      <c r="D60" s="127"/>
      <c r="E60" s="127"/>
      <c r="F60" s="127"/>
      <c r="G60" s="128"/>
    </row>
    <row r="61" spans="1:8" ht="18" customHeight="1" thickBot="1">
      <c r="A61" s="111"/>
      <c r="B61" s="112"/>
      <c r="C61" s="112"/>
      <c r="D61" s="112"/>
      <c r="E61" s="112"/>
      <c r="F61" s="112"/>
      <c r="G61" s="113"/>
    </row>
    <row r="62" spans="1:8" ht="31.5" customHeight="1"/>
    <row r="63" spans="1:8" ht="30.75" customHeight="1"/>
    <row r="64" spans="1:8" ht="18" customHeight="1"/>
    <row r="67" ht="18" customHeight="1"/>
    <row r="71" ht="18" customHeight="1"/>
    <row r="72" ht="18" customHeight="1"/>
    <row r="73" ht="14.25" customHeight="1"/>
    <row r="74" ht="11.25" customHeight="1"/>
    <row r="75" ht="11.25" customHeight="1"/>
    <row r="79" ht="11.25" customHeight="1"/>
    <row r="81" ht="4.5" customHeight="1"/>
  </sheetData>
  <mergeCells count="32">
    <mergeCell ref="A4:C4"/>
    <mergeCell ref="A1:G1"/>
    <mergeCell ref="A2:D2"/>
    <mergeCell ref="E2:G2"/>
    <mergeCell ref="A3:D3"/>
    <mergeCell ref="E3:G3"/>
    <mergeCell ref="A53:G53"/>
    <mergeCell ref="E15:G15"/>
    <mergeCell ref="E16:G16"/>
    <mergeCell ref="E17:G17"/>
    <mergeCell ref="E18:G18"/>
    <mergeCell ref="A5:C5"/>
    <mergeCell ref="D5:G5"/>
    <mergeCell ref="A6:C6"/>
    <mergeCell ref="A51:G51"/>
    <mergeCell ref="A52:G52"/>
    <mergeCell ref="A60:G60"/>
    <mergeCell ref="A61:G61"/>
    <mergeCell ref="E7:G7"/>
    <mergeCell ref="E9:G9"/>
    <mergeCell ref="E8:G8"/>
    <mergeCell ref="E10:G10"/>
    <mergeCell ref="E11:G11"/>
    <mergeCell ref="E12:G12"/>
    <mergeCell ref="E13:G13"/>
    <mergeCell ref="E14:G14"/>
    <mergeCell ref="A54:G54"/>
    <mergeCell ref="A55:G55"/>
    <mergeCell ref="A56:G56"/>
    <mergeCell ref="A57:G57"/>
    <mergeCell ref="A58:G58"/>
    <mergeCell ref="A59:G59"/>
  </mergeCells>
  <pageMargins left="0.78740157480314965" right="0.19685039370078741" top="0.39370078740157483" bottom="0.39370078740157483" header="0" footer="0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 ORÇAMENTARIA</vt:lpstr>
      <vt:lpstr>MEMÓRIA DE CÁLCULO</vt:lpstr>
      <vt:lpstr>Plan1</vt:lpstr>
      <vt:lpstr>'MEMÓRIA DE CÁLCULO'!Area_de_impressao</vt:lpstr>
      <vt:lpstr>'PLANILHA ORÇAMENTARIA'!Area_de_impressao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Licitação</cp:lastModifiedBy>
  <cp:lastPrinted>2022-04-25T17:52:02Z</cp:lastPrinted>
  <dcterms:created xsi:type="dcterms:W3CDTF">2006-09-22T13:55:22Z</dcterms:created>
  <dcterms:modified xsi:type="dcterms:W3CDTF">2022-04-25T18:55:33Z</dcterms:modified>
</cp:coreProperties>
</file>